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ksi" sheetId="1" state="visible" r:id="rId1"/>
    <sheet name="Laba Rugi" sheetId="2" state="visible" r:id="rId2"/>
    <sheet name="Rekap Bulanan" sheetId="3" state="visible" r:id="rId3"/>
    <sheet name="Pengaturan" sheetId="4" state="visible" r:id="rId4"/>
  </sheets>
  <definedNames>
    <definedName name="_xlnm._FilterDatabase" localSheetId="0" hidden="1">'Transaksi'!$A$1:$G$201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p&quot; #,##0;[Red]-&quot;Rp&quot; #,##0"/>
    <numFmt numFmtId="165" formatCode="yyyy-mm-dd"/>
    <numFmt numFmtId="166" formatCode="dd mmm yyyy"/>
    <numFmt numFmtId="167" formatCode="mmm yyyy"/>
    <numFmt numFmtId="168" formatCode="0.0%"/>
  </numFmts>
  <fonts count="14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666666"/>
    </font>
    <font>
      <b val="1"/>
      <color rgb="000000FF"/>
    </font>
    <font>
      <b val="1"/>
      <color rgb="00FFFFFF"/>
    </font>
    <font>
      <b val="1"/>
    </font>
    <font>
      <b val="1"/>
      <color rgb="001F3A5F"/>
    </font>
    <font>
      <color rgb="00555555"/>
    </font>
    <font>
      <b val="1"/>
      <color rgb="001F3A5F"/>
      <sz val="18"/>
    </font>
    <font>
      <b val="1"/>
      <color rgb="001B7F5C"/>
    </font>
    <font>
      <b val="1"/>
      <color rgb="001F3A5F"/>
      <sz val="20"/>
    </font>
    <font>
      <color rgb="00999999"/>
      <sz val="9"/>
    </font>
    <font>
      <b val="1"/>
      <color rgb="00C0392B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B7F5C"/>
      </patternFill>
    </fill>
    <fill>
      <patternFill patternType="solid">
        <fgColor rgb="00E4F3EC"/>
      </patternFill>
    </fill>
    <fill>
      <patternFill patternType="solid">
        <fgColor rgb="00FFF3CD"/>
      </patternFill>
    </fill>
    <fill>
      <patternFill patternType="solid">
        <fgColor rgb="00FFF8D6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166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0" fontId="10" fillId="0" borderId="0" pivotButton="0" quotePrefix="0" xfId="0"/>
    <xf numFmtId="0" fontId="2" fillId="0" borderId="0" pivotButton="0" quotePrefix="0" xfId="0"/>
    <xf numFmtId="0" fontId="3" fillId="5" borderId="1" applyAlignment="1" pivotButton="0" quotePrefix="0" xfId="0">
      <alignment horizontal="center"/>
    </xf>
    <xf numFmtId="0" fontId="11" fillId="0" borderId="0" pivotButton="0" quotePrefix="0" xfId="0"/>
    <xf numFmtId="166" fontId="11" fillId="0" borderId="0" pivotButton="0" quotePrefix="0" xfId="0"/>
    <xf numFmtId="168" fontId="0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168" fontId="5" fillId="3" borderId="1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center"/>
    </xf>
    <xf numFmtId="0" fontId="8" fillId="0" borderId="0" pivotButton="0" quotePrefix="0" xfId="0"/>
    <xf numFmtId="167" fontId="4" fillId="2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6" fillId="4" borderId="1" pivotButton="0" quotePrefix="0" xfId="0"/>
    <xf numFmtId="164" fontId="6" fillId="4" borderId="1" pivotButton="0" quotePrefix="0" xfId="0"/>
    <xf numFmtId="0" fontId="1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b val="1"/>
        <color rgb="001B7F5C"/>
      </font>
    </dxf>
    <dxf>
      <font>
        <b val="1"/>
        <color rgb="00C0392B"/>
      </font>
    </dxf>
    <dxf>
      <font>
        <b val="1"/>
        <color rgb="001B6B34"/>
      </font>
      <fill>
        <patternFill patternType="solid">
          <bgColor rgb="00D8F0DD"/>
        </patternFill>
      </fill>
    </dxf>
    <dxf>
      <font>
        <b val="1"/>
        <color rgb="009B1C2C"/>
      </font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Pemasukan vs Pengeluaran per Bulan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'Rekap Bulanan'!A10</f>
            </strRef>
          </tx>
          <spPr>
            <a:ln>
              <a:prstDash val="solid"/>
            </a:ln>
          </spPr>
          <cat>
            <numRef>
              <f>'Rekap Bulanan'!$B$4:$M$4</f>
            </numRef>
          </cat>
          <val>
            <numRef>
              <f>'Rekap Bulanan'!$B$10:$M$10</f>
            </numRef>
          </val>
        </ser>
        <ser>
          <idx val="1"/>
          <order val="1"/>
          <tx>
            <strRef>
              <f>'Rekap Bulanan'!A21</f>
            </strRef>
          </tx>
          <spPr>
            <a:ln>
              <a:prstDash val="solid"/>
            </a:ln>
          </spPr>
          <cat>
            <numRef>
              <f>'Rekap Bulanan'!$B$4:$M$4</f>
            </numRef>
          </cat>
          <val>
            <numRef>
              <f>'Rekap Bulanan'!$B$21:$M$21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Laba Bersih per Bulan</a:t>
            </a:r>
          </a:p>
        </rich>
      </tx>
    </title>
    <plotArea>
      <lineChart>
        <grouping val="standard"/>
        <ser>
          <idx val="0"/>
          <order val="0"/>
          <tx>
            <strRef>
              <f>'Rekap Bulanan'!A23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'Rekap Bulanan'!$B$4:$M$4</f>
            </numRef>
          </cat>
          <val>
            <numRef>
              <f>'Rekap Bulanan'!$B$23:$M$23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20</row>
      <rowOff>0</rowOff>
    </from>
    <ext cx="79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7F5C"/>
    <outlinePr summaryBelow="1" summaryRight="1"/>
    <pageSetUpPr/>
  </sheetPr>
  <dimension ref="A1:I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  <col width="36" customWidth="1" min="4" max="4"/>
    <col width="11" customWidth="1" min="5" max="5"/>
    <col width="17" customWidth="1" min="6" max="6"/>
    <col width="18" customWidth="1" min="7" max="7"/>
    <col width="62" customWidth="1" min="9" max="9"/>
  </cols>
  <sheetData>
    <row r="1" ht="28" customHeight="1">
      <c r="A1" s="1" t="inlineStr">
        <is>
          <t>Tanggal</t>
        </is>
      </c>
      <c r="B1" s="1" t="inlineStr">
        <is>
          <t>Jenis</t>
        </is>
      </c>
      <c r="C1" s="1" t="inlineStr">
        <is>
          <t>Kategori</t>
        </is>
      </c>
      <c r="D1" s="1" t="inlineStr">
        <is>
          <t>Keterangan</t>
        </is>
      </c>
      <c r="E1" s="1" t="inlineStr">
        <is>
          <t>Metode</t>
        </is>
      </c>
      <c r="F1" s="1" t="inlineStr">
        <is>
          <t>Jumlah (Rp)</t>
        </is>
      </c>
      <c r="G1" s="1" t="inlineStr">
        <is>
          <t>Saldo Kas (Rp)</t>
        </is>
      </c>
      <c r="I1" s="2" t="inlineStr">
        <is>
          <t>Cara pakai</t>
        </is>
      </c>
    </row>
    <row r="2">
      <c r="A2" s="3" t="n">
        <v>46023</v>
      </c>
      <c r="B2" s="4" t="inlineStr">
        <is>
          <t>Pengeluaran</t>
        </is>
      </c>
      <c r="C2" s="4" t="inlineStr">
        <is>
          <t>Sewa Tempat</t>
        </is>
      </c>
      <c r="D2" s="4" t="inlineStr">
        <is>
          <t>Sewa kios bulanan</t>
        </is>
      </c>
      <c r="E2" s="4" t="inlineStr">
        <is>
          <t>Transfer</t>
        </is>
      </c>
      <c r="F2" s="5" t="n">
        <v>4500000</v>
      </c>
      <c r="G2" s="5">
        <f>IF(F2="","",Pengaturan!$B$6+IF(B2="Pemasukan",F2,-F2))</f>
        <v/>
      </c>
      <c r="I2" s="6" t="inlineStr">
        <is>
          <t>1. Isi baris kosong paling bawah (tanggal, jenis, kategori, jumlah).</t>
        </is>
      </c>
    </row>
    <row r="3">
      <c r="A3" s="3" t="n">
        <v>46027</v>
      </c>
      <c r="B3" s="4" t="inlineStr">
        <is>
          <t>Pengeluaran</t>
        </is>
      </c>
      <c r="C3" s="4" t="inlineStr">
        <is>
          <t>Bahan Baku</t>
        </is>
      </c>
      <c r="D3" s="4" t="inlineStr">
        <is>
          <t>Belanja bahan baku minggu 1</t>
        </is>
      </c>
      <c r="E3" s="4" t="inlineStr">
        <is>
          <t>Transfer</t>
        </is>
      </c>
      <c r="F3" s="5" t="n">
        <v>3963000</v>
      </c>
      <c r="G3" s="5">
        <f>IF(F3="","",G2+IF(B3="Pemasukan",F3,-F3))</f>
        <v/>
      </c>
      <c r="I3" s="6" t="inlineStr">
        <is>
          <t>2. Pilih Jenis, Kategori, Metode dari dropdown.</t>
        </is>
      </c>
    </row>
    <row r="4">
      <c r="A4" s="3" t="n">
        <v>46029</v>
      </c>
      <c r="B4" s="4" t="inlineStr">
        <is>
          <t>Pemasukan</t>
        </is>
      </c>
      <c r="C4" s="4" t="inlineStr">
        <is>
          <t>Penjualan Kopi</t>
        </is>
      </c>
      <c r="D4" s="4" t="inlineStr">
        <is>
          <t>Rekap penjualan kopi minggu 1</t>
        </is>
      </c>
      <c r="E4" s="4" t="inlineStr">
        <is>
          <t>Tunai</t>
        </is>
      </c>
      <c r="F4" s="5" t="n">
        <v>5738000</v>
      </c>
      <c r="G4" s="5">
        <f>IF(F4="","",G3+IF(B4="Pemasukan",F4,-F4))</f>
        <v/>
      </c>
      <c r="I4" s="6" t="inlineStr">
        <is>
          <t>3. Rekap Bulanan dan Laba Rugi terhitung otomatis.</t>
        </is>
      </c>
    </row>
    <row r="5">
      <c r="A5" s="3" t="n">
        <v>46029</v>
      </c>
      <c r="B5" s="4" t="inlineStr">
        <is>
          <t>Pemasukan</t>
        </is>
      </c>
      <c r="C5" s="4" t="inlineStr">
        <is>
          <t>Penjualan Makanan</t>
        </is>
      </c>
      <c r="D5" s="4" t="inlineStr">
        <is>
          <t>Rekap penjualan makanan minggu 1</t>
        </is>
      </c>
      <c r="E5" s="4" t="inlineStr">
        <is>
          <t>QRIS</t>
        </is>
      </c>
      <c r="F5" s="5" t="n">
        <v>3113000</v>
      </c>
      <c r="G5" s="5">
        <f>IF(F5="","",G4+IF(B5="Pemasukan",F5,-F5))</f>
        <v/>
      </c>
      <c r="I5" s="6" t="inlineStr">
        <is>
          <t>Kolom Saldo Kas sudah berisi rumus sampai baris 300.</t>
        </is>
      </c>
    </row>
    <row r="6">
      <c r="A6" s="3" t="n">
        <v>46032</v>
      </c>
      <c r="B6" s="4" t="inlineStr">
        <is>
          <t>Pemasukan</t>
        </is>
      </c>
      <c r="C6" s="4" t="inlineStr">
        <is>
          <t>Pesanan Katering</t>
        </is>
      </c>
      <c r="D6" s="4" t="inlineStr">
        <is>
          <t>Pesanan katering kantor</t>
        </is>
      </c>
      <c r="E6" s="4" t="inlineStr">
        <is>
          <t>Transfer</t>
        </is>
      </c>
      <c r="F6" s="5" t="n">
        <v>4696000</v>
      </c>
      <c r="G6" s="5">
        <f>IF(F6="","",G5+IF(B6="Pemasukan",F6,-F6))</f>
        <v/>
      </c>
    </row>
    <row r="7">
      <c r="A7" s="3" t="n">
        <v>46034</v>
      </c>
      <c r="B7" s="4" t="inlineStr">
        <is>
          <t>Pengeluaran</t>
        </is>
      </c>
      <c r="C7" s="4" t="inlineStr">
        <is>
          <t>Bahan Baku</t>
        </is>
      </c>
      <c r="D7" s="4" t="inlineStr">
        <is>
          <t>Belanja bahan baku minggu 2</t>
        </is>
      </c>
      <c r="E7" s="4" t="inlineStr">
        <is>
          <t>Transfer</t>
        </is>
      </c>
      <c r="F7" s="5" t="n">
        <v>4452000</v>
      </c>
      <c r="G7" s="5">
        <f>IF(F7="","",G6+IF(B7="Pemasukan",F7,-F7))</f>
        <v/>
      </c>
    </row>
    <row r="8">
      <c r="A8" s="3" t="n">
        <v>46034</v>
      </c>
      <c r="B8" s="4" t="inlineStr">
        <is>
          <t>Pengeluaran</t>
        </is>
      </c>
      <c r="C8" s="4" t="inlineStr">
        <is>
          <t>Pemasaran</t>
        </is>
      </c>
      <c r="D8" s="4" t="inlineStr">
        <is>
          <t>Iklan Instagram dan promo</t>
        </is>
      </c>
      <c r="E8" s="4" t="inlineStr">
        <is>
          <t>Transfer</t>
        </is>
      </c>
      <c r="F8" s="5" t="n">
        <v>1076000</v>
      </c>
      <c r="G8" s="5">
        <f>IF(F8="","",G7+IF(B8="Pemasukan",F8,-F8))</f>
        <v/>
      </c>
    </row>
    <row r="9">
      <c r="A9" s="3" t="n">
        <v>46036</v>
      </c>
      <c r="B9" s="4" t="inlineStr">
        <is>
          <t>Pemasukan</t>
        </is>
      </c>
      <c r="C9" s="4" t="inlineStr">
        <is>
          <t>Penjualan Kopi</t>
        </is>
      </c>
      <c r="D9" s="4" t="inlineStr">
        <is>
          <t>Rekap penjualan kopi minggu 2</t>
        </is>
      </c>
      <c r="E9" s="4" t="inlineStr">
        <is>
          <t>QRIS</t>
        </is>
      </c>
      <c r="F9" s="5" t="n">
        <v>5675000</v>
      </c>
      <c r="G9" s="5">
        <f>IF(F9="","",G8+IF(B9="Pemasukan",F9,-F9))</f>
        <v/>
      </c>
    </row>
    <row r="10">
      <c r="A10" s="3" t="n">
        <v>46036</v>
      </c>
      <c r="B10" s="4" t="inlineStr">
        <is>
          <t>Pemasukan</t>
        </is>
      </c>
      <c r="C10" s="4" t="inlineStr">
        <is>
          <t>Penjualan Makanan</t>
        </is>
      </c>
      <c r="D10" s="4" t="inlineStr">
        <is>
          <t>Rekap penjualan makanan minggu 2</t>
        </is>
      </c>
      <c r="E10" s="4" t="inlineStr">
        <is>
          <t>QRIS</t>
        </is>
      </c>
      <c r="F10" s="5" t="n">
        <v>3136000</v>
      </c>
      <c r="G10" s="5">
        <f>IF(F10="","",G9+IF(B10="Pemasukan",F10,-F10))</f>
        <v/>
      </c>
    </row>
    <row r="11">
      <c r="A11" s="3" t="n">
        <v>46038</v>
      </c>
      <c r="B11" s="4" t="inlineStr">
        <is>
          <t>Pengeluaran</t>
        </is>
      </c>
      <c r="C11" s="4" t="inlineStr">
        <is>
          <t>Transport</t>
        </is>
      </c>
      <c r="D11" s="4" t="inlineStr">
        <is>
          <t>Ongkos kirim pesanan</t>
        </is>
      </c>
      <c r="E11" s="4" t="inlineStr">
        <is>
          <t>Tunai</t>
        </is>
      </c>
      <c r="F11" s="5" t="n">
        <v>515000</v>
      </c>
      <c r="G11" s="5">
        <f>IF(F11="","",G10+IF(B11="Pemasukan",F11,-F11))</f>
        <v/>
      </c>
    </row>
    <row r="12">
      <c r="A12" s="3" t="n">
        <v>46041</v>
      </c>
      <c r="B12" s="4" t="inlineStr">
        <is>
          <t>Pengeluaran</t>
        </is>
      </c>
      <c r="C12" s="4" t="inlineStr">
        <is>
          <t>Bahan Baku</t>
        </is>
      </c>
      <c r="D12" s="4" t="inlineStr">
        <is>
          <t>Belanja bahan baku minggu 3</t>
        </is>
      </c>
      <c r="E12" s="4" t="inlineStr">
        <is>
          <t>Tunai</t>
        </is>
      </c>
      <c r="F12" s="5" t="n">
        <v>3865000</v>
      </c>
      <c r="G12" s="5">
        <f>IF(F12="","",G11+IF(B12="Pemasukan",F12,-F12))</f>
        <v/>
      </c>
    </row>
    <row r="13">
      <c r="A13" s="3" t="n">
        <v>46042</v>
      </c>
      <c r="B13" s="4" t="inlineStr">
        <is>
          <t>Pengeluaran</t>
        </is>
      </c>
      <c r="C13" s="4" t="inlineStr">
        <is>
          <t>Listrik &amp; Air</t>
        </is>
      </c>
      <c r="D13" s="4" t="inlineStr">
        <is>
          <t>Tagihan listrik dan air</t>
        </is>
      </c>
      <c r="E13" s="4" t="inlineStr">
        <is>
          <t>Transfer</t>
        </is>
      </c>
      <c r="F13" s="5" t="n">
        <v>1451000</v>
      </c>
      <c r="G13" s="5">
        <f>IF(F13="","",G12+IF(B13="Pemasukan",F13,-F13))</f>
        <v/>
      </c>
    </row>
    <row r="14">
      <c r="A14" s="3" t="n">
        <v>46043</v>
      </c>
      <c r="B14" s="4" t="inlineStr">
        <is>
          <t>Pemasukan</t>
        </is>
      </c>
      <c r="C14" s="4" t="inlineStr">
        <is>
          <t>Penjualan Kopi</t>
        </is>
      </c>
      <c r="D14" s="4" t="inlineStr">
        <is>
          <t>Rekap penjualan kopi minggu 3</t>
        </is>
      </c>
      <c r="E14" s="4" t="inlineStr">
        <is>
          <t>Tunai</t>
        </is>
      </c>
      <c r="F14" s="5" t="n">
        <v>5708000</v>
      </c>
      <c r="G14" s="5">
        <f>IF(F14="","",G13+IF(B14="Pemasukan",F14,-F14))</f>
        <v/>
      </c>
    </row>
    <row r="15">
      <c r="A15" s="3" t="n">
        <v>46043</v>
      </c>
      <c r="B15" s="4" t="inlineStr">
        <is>
          <t>Pemasukan</t>
        </is>
      </c>
      <c r="C15" s="4" t="inlineStr">
        <is>
          <t>Penjualan Makanan</t>
        </is>
      </c>
      <c r="D15" s="4" t="inlineStr">
        <is>
          <t>Rekap penjualan makanan minggu 3</t>
        </is>
      </c>
      <c r="E15" s="4" t="inlineStr">
        <is>
          <t>QRIS</t>
        </is>
      </c>
      <c r="F15" s="5" t="n">
        <v>2856000</v>
      </c>
      <c r="G15" s="5">
        <f>IF(F15="","",G14+IF(B15="Pemasukan",F15,-F15))</f>
        <v/>
      </c>
    </row>
    <row r="16">
      <c r="A16" s="3" t="n">
        <v>46044</v>
      </c>
      <c r="B16" s="4" t="inlineStr">
        <is>
          <t>Pengeluaran</t>
        </is>
      </c>
      <c r="C16" s="4" t="inlineStr">
        <is>
          <t>Lain-lain</t>
        </is>
      </c>
      <c r="D16" s="4" t="inlineStr">
        <is>
          <t>Kebersihan dan perlengkapan</t>
        </is>
      </c>
      <c r="E16" s="4" t="inlineStr">
        <is>
          <t>Tunai</t>
        </is>
      </c>
      <c r="F16" s="5" t="n">
        <v>330000</v>
      </c>
      <c r="G16" s="5">
        <f>IF(F16="","",G15+IF(B16="Pemasukan",F16,-F16))</f>
        <v/>
      </c>
    </row>
    <row r="17">
      <c r="A17" s="3" t="n">
        <v>46047</v>
      </c>
      <c r="B17" s="4" t="inlineStr">
        <is>
          <t>Pengeluaran</t>
        </is>
      </c>
      <c r="C17" s="4" t="inlineStr">
        <is>
          <t>Gaji Karyawan</t>
        </is>
      </c>
      <c r="D17" s="4" t="inlineStr">
        <is>
          <t>Gaji 3 karyawan</t>
        </is>
      </c>
      <c r="E17" s="4" t="inlineStr">
        <is>
          <t>Transfer</t>
        </is>
      </c>
      <c r="F17" s="5" t="n">
        <v>9000000</v>
      </c>
      <c r="G17" s="5">
        <f>IF(F17="","",G16+IF(B17="Pemasukan",F17,-F17))</f>
        <v/>
      </c>
    </row>
    <row r="18">
      <c r="A18" s="3" t="n">
        <v>46048</v>
      </c>
      <c r="B18" s="4" t="inlineStr">
        <is>
          <t>Pengeluaran</t>
        </is>
      </c>
      <c r="C18" s="4" t="inlineStr">
        <is>
          <t>Bahan Baku</t>
        </is>
      </c>
      <c r="D18" s="4" t="inlineStr">
        <is>
          <t>Belanja bahan baku minggu 4</t>
        </is>
      </c>
      <c r="E18" s="4" t="inlineStr">
        <is>
          <t>Transfer</t>
        </is>
      </c>
      <c r="F18" s="5" t="n">
        <v>3903000</v>
      </c>
      <c r="G18" s="5">
        <f>IF(F18="","",G17+IF(B18="Pemasukan",F18,-F18))</f>
        <v/>
      </c>
    </row>
    <row r="19">
      <c r="A19" s="3" t="n">
        <v>46050</v>
      </c>
      <c r="B19" s="4" t="inlineStr">
        <is>
          <t>Pemasukan</t>
        </is>
      </c>
      <c r="C19" s="4" t="inlineStr">
        <is>
          <t>Penjualan Kopi</t>
        </is>
      </c>
      <c r="D19" s="4" t="inlineStr">
        <is>
          <t>Rekap penjualan kopi minggu 4</t>
        </is>
      </c>
      <c r="E19" s="4" t="inlineStr">
        <is>
          <t>Tunai</t>
        </is>
      </c>
      <c r="F19" s="5" t="n">
        <v>5640000</v>
      </c>
      <c r="G19" s="5">
        <f>IF(F19="","",G18+IF(B19="Pemasukan",F19,-F19))</f>
        <v/>
      </c>
    </row>
    <row r="20">
      <c r="A20" s="3" t="n">
        <v>46050</v>
      </c>
      <c r="B20" s="4" t="inlineStr">
        <is>
          <t>Pemasukan</t>
        </is>
      </c>
      <c r="C20" s="4" t="inlineStr">
        <is>
          <t>Penjualan Makanan</t>
        </is>
      </c>
      <c r="D20" s="4" t="inlineStr">
        <is>
          <t>Rekap penjualan makanan minggu 4</t>
        </is>
      </c>
      <c r="E20" s="4" t="inlineStr">
        <is>
          <t>Tunai</t>
        </is>
      </c>
      <c r="F20" s="5" t="n">
        <v>2878000</v>
      </c>
      <c r="G20" s="5">
        <f>IF(F20="","",G19+IF(B20="Pemasukan",F20,-F20))</f>
        <v/>
      </c>
    </row>
    <row r="21">
      <c r="A21" s="3" t="n">
        <v>46054</v>
      </c>
      <c r="B21" s="4" t="inlineStr">
        <is>
          <t>Pengeluaran</t>
        </is>
      </c>
      <c r="C21" s="4" t="inlineStr">
        <is>
          <t>Sewa Tempat</t>
        </is>
      </c>
      <c r="D21" s="4" t="inlineStr">
        <is>
          <t>Sewa kios bulanan</t>
        </is>
      </c>
      <c r="E21" s="4" t="inlineStr">
        <is>
          <t>Transfer</t>
        </is>
      </c>
      <c r="F21" s="5" t="n">
        <v>4500000</v>
      </c>
      <c r="G21" s="5">
        <f>IF(F21="","",G20+IF(B21="Pemasukan",F21,-F21))</f>
        <v/>
      </c>
    </row>
    <row r="22">
      <c r="A22" s="3" t="n">
        <v>46058</v>
      </c>
      <c r="B22" s="4" t="inlineStr">
        <is>
          <t>Pengeluaran</t>
        </is>
      </c>
      <c r="C22" s="4" t="inlineStr">
        <is>
          <t>Bahan Baku</t>
        </is>
      </c>
      <c r="D22" s="4" t="inlineStr">
        <is>
          <t>Belanja bahan baku minggu 1</t>
        </is>
      </c>
      <c r="E22" s="4" t="inlineStr">
        <is>
          <t>Tunai</t>
        </is>
      </c>
      <c r="F22" s="5" t="n">
        <v>4600000</v>
      </c>
      <c r="G22" s="5">
        <f>IF(F22="","",G21+IF(B22="Pemasukan",F22,-F22))</f>
        <v/>
      </c>
    </row>
    <row r="23">
      <c r="A23" s="3" t="n">
        <v>46060</v>
      </c>
      <c r="B23" s="4" t="inlineStr">
        <is>
          <t>Pemasukan</t>
        </is>
      </c>
      <c r="C23" s="4" t="inlineStr">
        <is>
          <t>Penjualan Kopi</t>
        </is>
      </c>
      <c r="D23" s="4" t="inlineStr">
        <is>
          <t>Rekap penjualan kopi minggu 1</t>
        </is>
      </c>
      <c r="E23" s="4" t="inlineStr">
        <is>
          <t>QRIS</t>
        </is>
      </c>
      <c r="F23" s="5" t="n">
        <v>6689000</v>
      </c>
      <c r="G23" s="5">
        <f>IF(F23="","",G22+IF(B23="Pemasukan",F23,-F23))</f>
        <v/>
      </c>
    </row>
    <row r="24">
      <c r="A24" s="3" t="n">
        <v>46060</v>
      </c>
      <c r="B24" s="4" t="inlineStr">
        <is>
          <t>Pemasukan</t>
        </is>
      </c>
      <c r="C24" s="4" t="inlineStr">
        <is>
          <t>Penjualan Makanan</t>
        </is>
      </c>
      <c r="D24" s="4" t="inlineStr">
        <is>
          <t>Rekap penjualan makanan minggu 1</t>
        </is>
      </c>
      <c r="E24" s="4" t="inlineStr">
        <is>
          <t>QRIS</t>
        </is>
      </c>
      <c r="F24" s="5" t="n">
        <v>2632000</v>
      </c>
      <c r="G24" s="5">
        <f>IF(F24="","",G23+IF(B24="Pemasukan",F24,-F24))</f>
        <v/>
      </c>
    </row>
    <row r="25">
      <c r="A25" s="3" t="n">
        <v>46064</v>
      </c>
      <c r="B25" s="4" t="inlineStr">
        <is>
          <t>Pemasukan</t>
        </is>
      </c>
      <c r="C25" s="4" t="inlineStr">
        <is>
          <t>Pendapatan Lain</t>
        </is>
      </c>
      <c r="D25" s="4" t="inlineStr">
        <is>
          <t>Titip jual pastry</t>
        </is>
      </c>
      <c r="E25" s="4" t="inlineStr">
        <is>
          <t>Tunai</t>
        </is>
      </c>
      <c r="F25" s="5" t="n">
        <v>891000</v>
      </c>
      <c r="G25" s="5">
        <f>IF(F25="","",G24+IF(B25="Pemasukan",F25,-F25))</f>
        <v/>
      </c>
    </row>
    <row r="26">
      <c r="A26" s="3" t="n">
        <v>46065</v>
      </c>
      <c r="B26" s="4" t="inlineStr">
        <is>
          <t>Pengeluaran</t>
        </is>
      </c>
      <c r="C26" s="4" t="inlineStr">
        <is>
          <t>Bahan Baku</t>
        </is>
      </c>
      <c r="D26" s="4" t="inlineStr">
        <is>
          <t>Belanja bahan baku minggu 2</t>
        </is>
      </c>
      <c r="E26" s="4" t="inlineStr">
        <is>
          <t>Transfer</t>
        </is>
      </c>
      <c r="F26" s="5" t="n">
        <v>4601000</v>
      </c>
      <c r="G26" s="5">
        <f>IF(F26="","",G25+IF(B26="Pemasukan",F26,-F26))</f>
        <v/>
      </c>
    </row>
    <row r="27">
      <c r="A27" s="3" t="n">
        <v>46065</v>
      </c>
      <c r="B27" s="4" t="inlineStr">
        <is>
          <t>Pengeluaran</t>
        </is>
      </c>
      <c r="C27" s="4" t="inlineStr">
        <is>
          <t>Pemasaran</t>
        </is>
      </c>
      <c r="D27" s="4" t="inlineStr">
        <is>
          <t>Iklan Instagram dan promo</t>
        </is>
      </c>
      <c r="E27" s="4" t="inlineStr">
        <is>
          <t>Transfer</t>
        </is>
      </c>
      <c r="F27" s="5" t="n">
        <v>1151000</v>
      </c>
      <c r="G27" s="5">
        <f>IF(F27="","",G26+IF(B27="Pemasukan",F27,-F27))</f>
        <v/>
      </c>
    </row>
    <row r="28">
      <c r="A28" s="3" t="n">
        <v>46067</v>
      </c>
      <c r="B28" s="4" t="inlineStr">
        <is>
          <t>Pemasukan</t>
        </is>
      </c>
      <c r="C28" s="4" t="inlineStr">
        <is>
          <t>Penjualan Kopi</t>
        </is>
      </c>
      <c r="D28" s="4" t="inlineStr">
        <is>
          <t>Rekap penjualan kopi minggu 2</t>
        </is>
      </c>
      <c r="E28" s="4" t="inlineStr">
        <is>
          <t>QRIS</t>
        </is>
      </c>
      <c r="F28" s="5" t="n">
        <v>6088000</v>
      </c>
      <c r="G28" s="5">
        <f>IF(F28="","",G27+IF(B28="Pemasukan",F28,-F28))</f>
        <v/>
      </c>
    </row>
    <row r="29">
      <c r="A29" s="3" t="n">
        <v>46067</v>
      </c>
      <c r="B29" s="4" t="inlineStr">
        <is>
          <t>Pemasukan</t>
        </is>
      </c>
      <c r="C29" s="4" t="inlineStr">
        <is>
          <t>Penjualan Makanan</t>
        </is>
      </c>
      <c r="D29" s="4" t="inlineStr">
        <is>
          <t>Rekap penjualan makanan minggu 2</t>
        </is>
      </c>
      <c r="E29" s="4" t="inlineStr">
        <is>
          <t>QRIS</t>
        </is>
      </c>
      <c r="F29" s="5" t="n">
        <v>2850000</v>
      </c>
      <c r="G29" s="5">
        <f>IF(F29="","",G28+IF(B29="Pemasukan",F29,-F29))</f>
        <v/>
      </c>
    </row>
    <row r="30">
      <c r="A30" s="3" t="n">
        <v>46069</v>
      </c>
      <c r="B30" s="4" t="inlineStr">
        <is>
          <t>Pengeluaran</t>
        </is>
      </c>
      <c r="C30" s="4" t="inlineStr">
        <is>
          <t>Transport</t>
        </is>
      </c>
      <c r="D30" s="4" t="inlineStr">
        <is>
          <t>Ongkos kirim pesanan</t>
        </is>
      </c>
      <c r="E30" s="4" t="inlineStr">
        <is>
          <t>Tunai</t>
        </is>
      </c>
      <c r="F30" s="5" t="n">
        <v>322000</v>
      </c>
      <c r="G30" s="5">
        <f>IF(F30="","",G29+IF(B30="Pemasukan",F30,-F30))</f>
        <v/>
      </c>
    </row>
    <row r="31">
      <c r="A31" s="3" t="n">
        <v>46071</v>
      </c>
      <c r="B31" s="4" t="inlineStr">
        <is>
          <t>Pengeluaran</t>
        </is>
      </c>
      <c r="C31" s="4" t="inlineStr">
        <is>
          <t>Peralatan</t>
        </is>
      </c>
      <c r="D31" s="4" t="inlineStr">
        <is>
          <t>Beli mesin espresso baru</t>
        </is>
      </c>
      <c r="E31" s="4" t="inlineStr">
        <is>
          <t>Transfer</t>
        </is>
      </c>
      <c r="F31" s="5" t="n">
        <v>12500000</v>
      </c>
      <c r="G31" s="5">
        <f>IF(F31="","",G30+IF(B31="Pemasukan",F31,-F31))</f>
        <v/>
      </c>
    </row>
    <row r="32">
      <c r="A32" s="3" t="n">
        <v>46072</v>
      </c>
      <c r="B32" s="4" t="inlineStr">
        <is>
          <t>Pengeluaran</t>
        </is>
      </c>
      <c r="C32" s="4" t="inlineStr">
        <is>
          <t>Bahan Baku</t>
        </is>
      </c>
      <c r="D32" s="4" t="inlineStr">
        <is>
          <t>Belanja bahan baku minggu 3</t>
        </is>
      </c>
      <c r="E32" s="4" t="inlineStr">
        <is>
          <t>Tunai</t>
        </is>
      </c>
      <c r="F32" s="5" t="n">
        <v>4205000</v>
      </c>
      <c r="G32" s="5">
        <f>IF(F32="","",G31+IF(B32="Pemasukan",F32,-F32))</f>
        <v/>
      </c>
    </row>
    <row r="33">
      <c r="A33" s="3" t="n">
        <v>46072</v>
      </c>
      <c r="B33" s="4" t="inlineStr">
        <is>
          <t>Pemasukan</t>
        </is>
      </c>
      <c r="C33" s="4" t="inlineStr">
        <is>
          <t>Pesanan Katering</t>
        </is>
      </c>
      <c r="D33" s="4" t="inlineStr">
        <is>
          <t>Pesanan katering kantor</t>
        </is>
      </c>
      <c r="E33" s="4" t="inlineStr">
        <is>
          <t>Transfer</t>
        </is>
      </c>
      <c r="F33" s="5" t="n">
        <v>4678000</v>
      </c>
      <c r="G33" s="5">
        <f>IF(F33="","",G32+IF(B33="Pemasukan",F33,-F33))</f>
        <v/>
      </c>
    </row>
    <row r="34">
      <c r="A34" s="3" t="n">
        <v>46073</v>
      </c>
      <c r="B34" s="4" t="inlineStr">
        <is>
          <t>Pengeluaran</t>
        </is>
      </c>
      <c r="C34" s="4" t="inlineStr">
        <is>
          <t>Listrik &amp; Air</t>
        </is>
      </c>
      <c r="D34" s="4" t="inlineStr">
        <is>
          <t>Tagihan listrik dan air</t>
        </is>
      </c>
      <c r="E34" s="4" t="inlineStr">
        <is>
          <t>Transfer</t>
        </is>
      </c>
      <c r="F34" s="5" t="n">
        <v>1453000</v>
      </c>
      <c r="G34" s="5">
        <f>IF(F34="","",G33+IF(B34="Pemasukan",F34,-F34))</f>
        <v/>
      </c>
    </row>
    <row r="35">
      <c r="A35" s="3" t="n">
        <v>46074</v>
      </c>
      <c r="B35" s="4" t="inlineStr">
        <is>
          <t>Pemasukan</t>
        </is>
      </c>
      <c r="C35" s="4" t="inlineStr">
        <is>
          <t>Penjualan Kopi</t>
        </is>
      </c>
      <c r="D35" s="4" t="inlineStr">
        <is>
          <t>Rekap penjualan kopi minggu 3</t>
        </is>
      </c>
      <c r="E35" s="4" t="inlineStr">
        <is>
          <t>Tunai</t>
        </is>
      </c>
      <c r="F35" s="5" t="n">
        <v>6699000</v>
      </c>
      <c r="G35" s="5">
        <f>IF(F35="","",G34+IF(B35="Pemasukan",F35,-F35))</f>
        <v/>
      </c>
    </row>
    <row r="36">
      <c r="A36" s="3" t="n">
        <v>46074</v>
      </c>
      <c r="B36" s="4" t="inlineStr">
        <is>
          <t>Pemasukan</t>
        </is>
      </c>
      <c r="C36" s="4" t="inlineStr">
        <is>
          <t>Penjualan Makanan</t>
        </is>
      </c>
      <c r="D36" s="4" t="inlineStr">
        <is>
          <t>Rekap penjualan makanan minggu 3</t>
        </is>
      </c>
      <c r="E36" s="4" t="inlineStr">
        <is>
          <t>QRIS</t>
        </is>
      </c>
      <c r="F36" s="5" t="n">
        <v>2738000</v>
      </c>
      <c r="G36" s="5">
        <f>IF(F36="","",G35+IF(B36="Pemasukan",F36,-F36))</f>
        <v/>
      </c>
    </row>
    <row r="37">
      <c r="A37" s="3" t="n">
        <v>46075</v>
      </c>
      <c r="B37" s="4" t="inlineStr">
        <is>
          <t>Pengeluaran</t>
        </is>
      </c>
      <c r="C37" s="4" t="inlineStr">
        <is>
          <t>Lain-lain</t>
        </is>
      </c>
      <c r="D37" s="4" t="inlineStr">
        <is>
          <t>Kebersihan dan perlengkapan</t>
        </is>
      </c>
      <c r="E37" s="4" t="inlineStr">
        <is>
          <t>Tunai</t>
        </is>
      </c>
      <c r="F37" s="5" t="n">
        <v>441000</v>
      </c>
      <c r="G37" s="5">
        <f>IF(F37="","",G36+IF(B37="Pemasukan",F37,-F37))</f>
        <v/>
      </c>
    </row>
    <row r="38">
      <c r="A38" s="3" t="n">
        <v>46078</v>
      </c>
      <c r="B38" s="4" t="inlineStr">
        <is>
          <t>Pengeluaran</t>
        </is>
      </c>
      <c r="C38" s="4" t="inlineStr">
        <is>
          <t>Gaji Karyawan</t>
        </is>
      </c>
      <c r="D38" s="4" t="inlineStr">
        <is>
          <t>Gaji 3 karyawan</t>
        </is>
      </c>
      <c r="E38" s="4" t="inlineStr">
        <is>
          <t>Transfer</t>
        </is>
      </c>
      <c r="F38" s="5" t="n">
        <v>9000000</v>
      </c>
      <c r="G38" s="5">
        <f>IF(F38="","",G37+IF(B38="Pemasukan",F38,-F38))</f>
        <v/>
      </c>
    </row>
    <row r="39">
      <c r="A39" s="3" t="n">
        <v>46079</v>
      </c>
      <c r="B39" s="4" t="inlineStr">
        <is>
          <t>Pengeluaran</t>
        </is>
      </c>
      <c r="C39" s="4" t="inlineStr">
        <is>
          <t>Bahan Baku</t>
        </is>
      </c>
      <c r="D39" s="4" t="inlineStr">
        <is>
          <t>Belanja bahan baku minggu 4</t>
        </is>
      </c>
      <c r="E39" s="4" t="inlineStr">
        <is>
          <t>Transfer</t>
        </is>
      </c>
      <c r="F39" s="5" t="n">
        <v>3878000</v>
      </c>
      <c r="G39" s="5">
        <f>IF(F39="","",G38+IF(B39="Pemasukan",F39,-F39))</f>
        <v/>
      </c>
    </row>
    <row r="40">
      <c r="A40" s="3" t="n">
        <v>46081</v>
      </c>
      <c r="B40" s="4" t="inlineStr">
        <is>
          <t>Pemasukan</t>
        </is>
      </c>
      <c r="C40" s="4" t="inlineStr">
        <is>
          <t>Penjualan Kopi</t>
        </is>
      </c>
      <c r="D40" s="4" t="inlineStr">
        <is>
          <t>Rekap penjualan kopi minggu 4</t>
        </is>
      </c>
      <c r="E40" s="4" t="inlineStr">
        <is>
          <t>QRIS</t>
        </is>
      </c>
      <c r="F40" s="5" t="n">
        <v>6721000</v>
      </c>
      <c r="G40" s="5">
        <f>IF(F40="","",G39+IF(B40="Pemasukan",F40,-F40))</f>
        <v/>
      </c>
    </row>
    <row r="41">
      <c r="A41" s="3" t="n">
        <v>46081</v>
      </c>
      <c r="B41" s="4" t="inlineStr">
        <is>
          <t>Pemasukan</t>
        </is>
      </c>
      <c r="C41" s="4" t="inlineStr">
        <is>
          <t>Penjualan Makanan</t>
        </is>
      </c>
      <c r="D41" s="4" t="inlineStr">
        <is>
          <t>Rekap penjualan makanan minggu 4</t>
        </is>
      </c>
      <c r="E41" s="4" t="inlineStr">
        <is>
          <t>Tunai</t>
        </is>
      </c>
      <c r="F41" s="5" t="n">
        <v>2562000</v>
      </c>
      <c r="G41" s="5">
        <f>IF(F41="","",G40+IF(B41="Pemasukan",F41,-F41))</f>
        <v/>
      </c>
    </row>
    <row r="42">
      <c r="A42" s="3" t="n">
        <v>46082</v>
      </c>
      <c r="B42" s="4" t="inlineStr">
        <is>
          <t>Pengeluaran</t>
        </is>
      </c>
      <c r="C42" s="4" t="inlineStr">
        <is>
          <t>Sewa Tempat</t>
        </is>
      </c>
      <c r="D42" s="4" t="inlineStr">
        <is>
          <t>Sewa kios bulanan</t>
        </is>
      </c>
      <c r="E42" s="4" t="inlineStr">
        <is>
          <t>Transfer</t>
        </is>
      </c>
      <c r="F42" s="5" t="n">
        <v>4500000</v>
      </c>
      <c r="G42" s="5">
        <f>IF(F42="","",G41+IF(B42="Pemasukan",F42,-F42))</f>
        <v/>
      </c>
    </row>
    <row r="43">
      <c r="A43" s="3" t="n">
        <v>46085</v>
      </c>
      <c r="B43" s="4" t="inlineStr">
        <is>
          <t>Pemasukan</t>
        </is>
      </c>
      <c r="C43" s="4" t="inlineStr">
        <is>
          <t>Pendapatan Lain</t>
        </is>
      </c>
      <c r="D43" s="4" t="inlineStr">
        <is>
          <t>Titip jual pastry</t>
        </is>
      </c>
      <c r="E43" s="4" t="inlineStr">
        <is>
          <t>Tunai</t>
        </is>
      </c>
      <c r="F43" s="5" t="n">
        <v>875000</v>
      </c>
      <c r="G43" s="5">
        <f>IF(F43="","",G42+IF(B43="Pemasukan",F43,-F43))</f>
        <v/>
      </c>
    </row>
    <row r="44">
      <c r="A44" s="3" t="n">
        <v>46086</v>
      </c>
      <c r="B44" s="4" t="inlineStr">
        <is>
          <t>Pengeluaran</t>
        </is>
      </c>
      <c r="C44" s="4" t="inlineStr">
        <is>
          <t>Bahan Baku</t>
        </is>
      </c>
      <c r="D44" s="4" t="inlineStr">
        <is>
          <t>Belanja bahan baku minggu 1</t>
        </is>
      </c>
      <c r="E44" s="4" t="inlineStr">
        <is>
          <t>Tunai</t>
        </is>
      </c>
      <c r="F44" s="5" t="n">
        <v>4840000</v>
      </c>
      <c r="G44" s="5">
        <f>IF(F44="","",G43+IF(B44="Pemasukan",F44,-F44))</f>
        <v/>
      </c>
    </row>
    <row r="45">
      <c r="A45" s="3" t="n">
        <v>46088</v>
      </c>
      <c r="B45" s="4" t="inlineStr">
        <is>
          <t>Pemasukan</t>
        </is>
      </c>
      <c r="C45" s="4" t="inlineStr">
        <is>
          <t>Penjualan Kopi</t>
        </is>
      </c>
      <c r="D45" s="4" t="inlineStr">
        <is>
          <t>Rekap penjualan kopi minggu 1</t>
        </is>
      </c>
      <c r="E45" s="4" t="inlineStr">
        <is>
          <t>QRIS</t>
        </is>
      </c>
      <c r="F45" s="5" t="n">
        <v>6143000</v>
      </c>
      <c r="G45" s="5">
        <f>IF(F45="","",G44+IF(B45="Pemasukan",F45,-F45))</f>
        <v/>
      </c>
    </row>
    <row r="46">
      <c r="A46" s="3" t="n">
        <v>46088</v>
      </c>
      <c r="B46" s="4" t="inlineStr">
        <is>
          <t>Pemasukan</t>
        </is>
      </c>
      <c r="C46" s="4" t="inlineStr">
        <is>
          <t>Penjualan Makanan</t>
        </is>
      </c>
      <c r="D46" s="4" t="inlineStr">
        <is>
          <t>Rekap penjualan makanan minggu 1</t>
        </is>
      </c>
      <c r="E46" s="4" t="inlineStr">
        <is>
          <t>QRIS</t>
        </is>
      </c>
      <c r="F46" s="5" t="n">
        <v>2659000</v>
      </c>
      <c r="G46" s="5">
        <f>IF(F46="","",G45+IF(B46="Pemasukan",F46,-F46))</f>
        <v/>
      </c>
    </row>
    <row r="47">
      <c r="A47" s="3" t="n">
        <v>46091</v>
      </c>
      <c r="B47" s="4" t="inlineStr">
        <is>
          <t>Pemasukan</t>
        </is>
      </c>
      <c r="C47" s="4" t="inlineStr">
        <is>
          <t>Pesanan Katering</t>
        </is>
      </c>
      <c r="D47" s="4" t="inlineStr">
        <is>
          <t>Pesanan katering kantor</t>
        </is>
      </c>
      <c r="E47" s="4" t="inlineStr">
        <is>
          <t>Transfer</t>
        </is>
      </c>
      <c r="F47" s="5" t="n">
        <v>3199000</v>
      </c>
      <c r="G47" s="5">
        <f>IF(F47="","",G46+IF(B47="Pemasukan",F47,-F47))</f>
        <v/>
      </c>
    </row>
    <row r="48">
      <c r="A48" s="3" t="n">
        <v>46093</v>
      </c>
      <c r="B48" s="4" t="inlineStr">
        <is>
          <t>Pengeluaran</t>
        </is>
      </c>
      <c r="C48" s="4" t="inlineStr">
        <is>
          <t>Bahan Baku</t>
        </is>
      </c>
      <c r="D48" s="4" t="inlineStr">
        <is>
          <t>Belanja bahan baku minggu 2</t>
        </is>
      </c>
      <c r="E48" s="4" t="inlineStr">
        <is>
          <t>Transfer</t>
        </is>
      </c>
      <c r="F48" s="5" t="n">
        <v>4691000</v>
      </c>
      <c r="G48" s="5">
        <f>IF(F48="","",G47+IF(B48="Pemasukan",F48,-F48))</f>
        <v/>
      </c>
    </row>
    <row r="49">
      <c r="A49" s="3" t="n">
        <v>46093</v>
      </c>
      <c r="B49" s="4" t="inlineStr">
        <is>
          <t>Pengeluaran</t>
        </is>
      </c>
      <c r="C49" s="4" t="inlineStr">
        <is>
          <t>Pemasaran</t>
        </is>
      </c>
      <c r="D49" s="4" t="inlineStr">
        <is>
          <t>Iklan Instagram dan promo</t>
        </is>
      </c>
      <c r="E49" s="4" t="inlineStr">
        <is>
          <t>Transfer</t>
        </is>
      </c>
      <c r="F49" s="5" t="n">
        <v>1001000</v>
      </c>
      <c r="G49" s="5">
        <f>IF(F49="","",G48+IF(B49="Pemasukan",F49,-F49))</f>
        <v/>
      </c>
    </row>
    <row r="50">
      <c r="A50" s="3" t="n">
        <v>46095</v>
      </c>
      <c r="B50" s="4" t="inlineStr">
        <is>
          <t>Pemasukan</t>
        </is>
      </c>
      <c r="C50" s="4" t="inlineStr">
        <is>
          <t>Penjualan Kopi</t>
        </is>
      </c>
      <c r="D50" s="4" t="inlineStr">
        <is>
          <t>Rekap penjualan kopi minggu 2</t>
        </is>
      </c>
      <c r="E50" s="4" t="inlineStr">
        <is>
          <t>Tunai</t>
        </is>
      </c>
      <c r="F50" s="5" t="n">
        <v>6709000</v>
      </c>
      <c r="G50" s="5">
        <f>IF(F50="","",G49+IF(B50="Pemasukan",F50,-F50))</f>
        <v/>
      </c>
    </row>
    <row r="51">
      <c r="A51" s="3" t="n">
        <v>46095</v>
      </c>
      <c r="B51" s="4" t="inlineStr">
        <is>
          <t>Pemasukan</t>
        </is>
      </c>
      <c r="C51" s="4" t="inlineStr">
        <is>
          <t>Penjualan Makanan</t>
        </is>
      </c>
      <c r="D51" s="4" t="inlineStr">
        <is>
          <t>Rekap penjualan makanan minggu 2</t>
        </is>
      </c>
      <c r="E51" s="4" t="inlineStr">
        <is>
          <t>QRIS</t>
        </is>
      </c>
      <c r="F51" s="5" t="n">
        <v>3343000</v>
      </c>
      <c r="G51" s="5">
        <f>IF(F51="","",G50+IF(B51="Pemasukan",F51,-F51))</f>
        <v/>
      </c>
    </row>
    <row r="52">
      <c r="A52" s="3" t="n">
        <v>46097</v>
      </c>
      <c r="B52" s="4" t="inlineStr">
        <is>
          <t>Pengeluaran</t>
        </is>
      </c>
      <c r="C52" s="4" t="inlineStr">
        <is>
          <t>Transport</t>
        </is>
      </c>
      <c r="D52" s="4" t="inlineStr">
        <is>
          <t>Ongkos kirim pesanan</t>
        </is>
      </c>
      <c r="E52" s="4" t="inlineStr">
        <is>
          <t>Tunai</t>
        </is>
      </c>
      <c r="F52" s="5" t="n">
        <v>452000</v>
      </c>
      <c r="G52" s="5">
        <f>IF(F52="","",G51+IF(B52="Pemasukan",F52,-F52))</f>
        <v/>
      </c>
    </row>
    <row r="53">
      <c r="A53" s="3" t="n">
        <v>46100</v>
      </c>
      <c r="B53" s="4" t="inlineStr">
        <is>
          <t>Pengeluaran</t>
        </is>
      </c>
      <c r="C53" s="4" t="inlineStr">
        <is>
          <t>Bahan Baku</t>
        </is>
      </c>
      <c r="D53" s="4" t="inlineStr">
        <is>
          <t>Belanja bahan baku minggu 3</t>
        </is>
      </c>
      <c r="E53" s="4" t="inlineStr">
        <is>
          <t>Tunai</t>
        </is>
      </c>
      <c r="F53" s="5" t="n">
        <v>4068000</v>
      </c>
      <c r="G53" s="5">
        <f>IF(F53="","",G52+IF(B53="Pemasukan",F53,-F53))</f>
        <v/>
      </c>
    </row>
    <row r="54">
      <c r="A54" s="3" t="n">
        <v>46101</v>
      </c>
      <c r="B54" s="4" t="inlineStr">
        <is>
          <t>Pengeluaran</t>
        </is>
      </c>
      <c r="C54" s="4" t="inlineStr">
        <is>
          <t>Listrik &amp; Air</t>
        </is>
      </c>
      <c r="D54" s="4" t="inlineStr">
        <is>
          <t>Tagihan listrik dan air</t>
        </is>
      </c>
      <c r="E54" s="4" t="inlineStr">
        <is>
          <t>Transfer</t>
        </is>
      </c>
      <c r="F54" s="5" t="n">
        <v>1117000</v>
      </c>
      <c r="G54" s="5">
        <f>IF(F54="","",G53+IF(B54="Pemasukan",F54,-F54))</f>
        <v/>
      </c>
    </row>
    <row r="55">
      <c r="A55" s="3" t="n">
        <v>46102</v>
      </c>
      <c r="B55" s="4" t="inlineStr">
        <is>
          <t>Pemasukan</t>
        </is>
      </c>
      <c r="C55" s="4" t="inlineStr">
        <is>
          <t>Penjualan Kopi</t>
        </is>
      </c>
      <c r="D55" s="4" t="inlineStr">
        <is>
          <t>Rekap penjualan kopi minggu 3</t>
        </is>
      </c>
      <c r="E55" s="4" t="inlineStr">
        <is>
          <t>QRIS</t>
        </is>
      </c>
      <c r="F55" s="5" t="n">
        <v>6875000</v>
      </c>
      <c r="G55" s="5">
        <f>IF(F55="","",G54+IF(B55="Pemasukan",F55,-F55))</f>
        <v/>
      </c>
    </row>
    <row r="56">
      <c r="A56" s="3" t="n">
        <v>46102</v>
      </c>
      <c r="B56" s="4" t="inlineStr">
        <is>
          <t>Pemasukan</t>
        </is>
      </c>
      <c r="C56" s="4" t="inlineStr">
        <is>
          <t>Penjualan Makanan</t>
        </is>
      </c>
      <c r="D56" s="4" t="inlineStr">
        <is>
          <t>Rekap penjualan makanan minggu 3</t>
        </is>
      </c>
      <c r="E56" s="4" t="inlineStr">
        <is>
          <t>QRIS</t>
        </is>
      </c>
      <c r="F56" s="5" t="n">
        <v>2721000</v>
      </c>
      <c r="G56" s="5">
        <f>IF(F56="","",G55+IF(B56="Pemasukan",F56,-F56))</f>
        <v/>
      </c>
    </row>
    <row r="57">
      <c r="A57" s="3" t="n">
        <v>46103</v>
      </c>
      <c r="B57" s="4" t="inlineStr">
        <is>
          <t>Pengeluaran</t>
        </is>
      </c>
      <c r="C57" s="4" t="inlineStr">
        <is>
          <t>Lain-lain</t>
        </is>
      </c>
      <c r="D57" s="4" t="inlineStr">
        <is>
          <t>Kebersihan dan perlengkapan</t>
        </is>
      </c>
      <c r="E57" s="4" t="inlineStr">
        <is>
          <t>Tunai</t>
        </is>
      </c>
      <c r="F57" s="5" t="n">
        <v>594000</v>
      </c>
      <c r="G57" s="5">
        <f>IF(F57="","",G56+IF(B57="Pemasukan",F57,-F57))</f>
        <v/>
      </c>
    </row>
    <row r="58">
      <c r="A58" s="3" t="n">
        <v>46106</v>
      </c>
      <c r="B58" s="4" t="inlineStr">
        <is>
          <t>Pengeluaran</t>
        </is>
      </c>
      <c r="C58" s="4" t="inlineStr">
        <is>
          <t>Gaji Karyawan</t>
        </is>
      </c>
      <c r="D58" s="4" t="inlineStr">
        <is>
          <t>Gaji 3 karyawan</t>
        </is>
      </c>
      <c r="E58" s="4" t="inlineStr">
        <is>
          <t>Transfer</t>
        </is>
      </c>
      <c r="F58" s="5" t="n">
        <v>9000000</v>
      </c>
      <c r="G58" s="5">
        <f>IF(F58="","",G57+IF(B58="Pemasukan",F58,-F58))</f>
        <v/>
      </c>
    </row>
    <row r="59">
      <c r="A59" s="3" t="n">
        <v>46107</v>
      </c>
      <c r="B59" s="4" t="inlineStr">
        <is>
          <t>Pengeluaran</t>
        </is>
      </c>
      <c r="C59" s="4" t="inlineStr">
        <is>
          <t>Bahan Baku</t>
        </is>
      </c>
      <c r="D59" s="4" t="inlineStr">
        <is>
          <t>Belanja bahan baku minggu 4</t>
        </is>
      </c>
      <c r="E59" s="4" t="inlineStr">
        <is>
          <t>Transfer</t>
        </is>
      </c>
      <c r="F59" s="5" t="n">
        <v>4190000</v>
      </c>
      <c r="G59" s="5">
        <f>IF(F59="","",G58+IF(B59="Pemasukan",F59,-F59))</f>
        <v/>
      </c>
    </row>
    <row r="60">
      <c r="A60" s="3" t="n">
        <v>46109</v>
      </c>
      <c r="B60" s="4" t="inlineStr">
        <is>
          <t>Pemasukan</t>
        </is>
      </c>
      <c r="C60" s="4" t="inlineStr">
        <is>
          <t>Penjualan Kopi</t>
        </is>
      </c>
      <c r="D60" s="4" t="inlineStr">
        <is>
          <t>Rekap penjualan kopi minggu 4</t>
        </is>
      </c>
      <c r="E60" s="4" t="inlineStr">
        <is>
          <t>Tunai</t>
        </is>
      </c>
      <c r="F60" s="5" t="n">
        <v>7236000</v>
      </c>
      <c r="G60" s="5">
        <f>IF(F60="","",G59+IF(B60="Pemasukan",F60,-F60))</f>
        <v/>
      </c>
    </row>
    <row r="61">
      <c r="A61" s="3" t="n">
        <v>46109</v>
      </c>
      <c r="B61" s="4" t="inlineStr">
        <is>
          <t>Pemasukan</t>
        </is>
      </c>
      <c r="C61" s="4" t="inlineStr">
        <is>
          <t>Penjualan Makanan</t>
        </is>
      </c>
      <c r="D61" s="4" t="inlineStr">
        <is>
          <t>Rekap penjualan makanan minggu 4</t>
        </is>
      </c>
      <c r="E61" s="4" t="inlineStr">
        <is>
          <t>QRIS</t>
        </is>
      </c>
      <c r="F61" s="5" t="n">
        <v>3422000</v>
      </c>
      <c r="G61" s="5">
        <f>IF(F61="","",G60+IF(B61="Pemasukan",F61,-F61))</f>
        <v/>
      </c>
    </row>
    <row r="62">
      <c r="A62" s="3" t="n">
        <v>46113</v>
      </c>
      <c r="B62" s="4" t="inlineStr">
        <is>
          <t>Pengeluaran</t>
        </is>
      </c>
      <c r="C62" s="4" t="inlineStr">
        <is>
          <t>Sewa Tempat</t>
        </is>
      </c>
      <c r="D62" s="4" t="inlineStr">
        <is>
          <t>Sewa kios bulanan</t>
        </is>
      </c>
      <c r="E62" s="4" t="inlineStr">
        <is>
          <t>Transfer</t>
        </is>
      </c>
      <c r="F62" s="5" t="n">
        <v>4500000</v>
      </c>
      <c r="G62" s="5">
        <f>IF(F62="","",G61+IF(B62="Pemasukan",F62,-F62))</f>
        <v/>
      </c>
    </row>
    <row r="63">
      <c r="A63" s="3" t="n">
        <v>46117</v>
      </c>
      <c r="B63" s="4" t="inlineStr">
        <is>
          <t>Pengeluaran</t>
        </is>
      </c>
      <c r="C63" s="4" t="inlineStr">
        <is>
          <t>Bahan Baku</t>
        </is>
      </c>
      <c r="D63" s="4" t="inlineStr">
        <is>
          <t>Belanja bahan baku minggu 1</t>
        </is>
      </c>
      <c r="E63" s="4" t="inlineStr">
        <is>
          <t>Transfer</t>
        </is>
      </c>
      <c r="F63" s="5" t="n">
        <v>4557000</v>
      </c>
      <c r="G63" s="5">
        <f>IF(F63="","",G62+IF(B63="Pemasukan",F63,-F63))</f>
        <v/>
      </c>
    </row>
    <row r="64">
      <c r="A64" s="3" t="n">
        <v>46119</v>
      </c>
      <c r="B64" s="4" t="inlineStr">
        <is>
          <t>Pemasukan</t>
        </is>
      </c>
      <c r="C64" s="4" t="inlineStr">
        <is>
          <t>Penjualan Kopi</t>
        </is>
      </c>
      <c r="D64" s="4" t="inlineStr">
        <is>
          <t>Rekap penjualan kopi minggu 1</t>
        </is>
      </c>
      <c r="E64" s="4" t="inlineStr">
        <is>
          <t>Tunai</t>
        </is>
      </c>
      <c r="F64" s="5" t="n">
        <v>6872000</v>
      </c>
      <c r="G64" s="5">
        <f>IF(F64="","",G63+IF(B64="Pemasukan",F64,-F64))</f>
        <v/>
      </c>
    </row>
    <row r="65">
      <c r="A65" s="3" t="n">
        <v>46119</v>
      </c>
      <c r="B65" s="4" t="inlineStr">
        <is>
          <t>Pemasukan</t>
        </is>
      </c>
      <c r="C65" s="4" t="inlineStr">
        <is>
          <t>Penjualan Makanan</t>
        </is>
      </c>
      <c r="D65" s="4" t="inlineStr">
        <is>
          <t>Rekap penjualan makanan minggu 1</t>
        </is>
      </c>
      <c r="E65" s="4" t="inlineStr">
        <is>
          <t>Tunai</t>
        </is>
      </c>
      <c r="F65" s="5" t="n">
        <v>3304000</v>
      </c>
      <c r="G65" s="5">
        <f>IF(F65="","",G64+IF(B65="Pemasukan",F65,-F65))</f>
        <v/>
      </c>
    </row>
    <row r="66">
      <c r="A66" s="3" t="n">
        <v>46124</v>
      </c>
      <c r="B66" s="4" t="inlineStr">
        <is>
          <t>Pengeluaran</t>
        </is>
      </c>
      <c r="C66" s="4" t="inlineStr">
        <is>
          <t>Bahan Baku</t>
        </is>
      </c>
      <c r="D66" s="4" t="inlineStr">
        <is>
          <t>Belanja bahan baku minggu 2</t>
        </is>
      </c>
      <c r="E66" s="4" t="inlineStr">
        <is>
          <t>Transfer</t>
        </is>
      </c>
      <c r="F66" s="5" t="n">
        <v>4107000</v>
      </c>
      <c r="G66" s="5">
        <f>IF(F66="","",G65+IF(B66="Pemasukan",F66,-F66))</f>
        <v/>
      </c>
    </row>
    <row r="67">
      <c r="A67" s="3" t="n">
        <v>46124</v>
      </c>
      <c r="B67" s="4" t="inlineStr">
        <is>
          <t>Pengeluaran</t>
        </is>
      </c>
      <c r="C67" s="4" t="inlineStr">
        <is>
          <t>Pemasaran</t>
        </is>
      </c>
      <c r="D67" s="4" t="inlineStr">
        <is>
          <t>Iklan Instagram dan promo</t>
        </is>
      </c>
      <c r="E67" s="4" t="inlineStr">
        <is>
          <t>Transfer</t>
        </is>
      </c>
      <c r="F67" s="5" t="n">
        <v>1302000</v>
      </c>
      <c r="G67" s="5">
        <f>IF(F67="","",G66+IF(B67="Pemasukan",F67,-F67))</f>
        <v/>
      </c>
    </row>
    <row r="68">
      <c r="A68" s="3" t="n">
        <v>46126</v>
      </c>
      <c r="B68" s="4" t="inlineStr">
        <is>
          <t>Pemasukan</t>
        </is>
      </c>
      <c r="C68" s="4" t="inlineStr">
        <is>
          <t>Penjualan Kopi</t>
        </is>
      </c>
      <c r="D68" s="4" t="inlineStr">
        <is>
          <t>Rekap penjualan kopi minggu 2</t>
        </is>
      </c>
      <c r="E68" s="4" t="inlineStr">
        <is>
          <t>Tunai</t>
        </is>
      </c>
      <c r="F68" s="5" t="n">
        <v>6604000</v>
      </c>
      <c r="G68" s="5">
        <f>IF(F68="","",G67+IF(B68="Pemasukan",F68,-F68))</f>
        <v/>
      </c>
    </row>
    <row r="69">
      <c r="A69" s="3" t="n">
        <v>46126</v>
      </c>
      <c r="B69" s="4" t="inlineStr">
        <is>
          <t>Pemasukan</t>
        </is>
      </c>
      <c r="C69" s="4" t="inlineStr">
        <is>
          <t>Penjualan Makanan</t>
        </is>
      </c>
      <c r="D69" s="4" t="inlineStr">
        <is>
          <t>Rekap penjualan makanan minggu 2</t>
        </is>
      </c>
      <c r="E69" s="4" t="inlineStr">
        <is>
          <t>Tunai</t>
        </is>
      </c>
      <c r="F69" s="5" t="n">
        <v>3019000</v>
      </c>
      <c r="G69" s="5">
        <f>IF(F69="","",G68+IF(B69="Pemasukan",F69,-F69))</f>
        <v/>
      </c>
    </row>
    <row r="70">
      <c r="A70" s="3" t="n">
        <v>46128</v>
      </c>
      <c r="B70" s="4" t="inlineStr">
        <is>
          <t>Pengeluaran</t>
        </is>
      </c>
      <c r="C70" s="4" t="inlineStr">
        <is>
          <t>Transport</t>
        </is>
      </c>
      <c r="D70" s="4" t="inlineStr">
        <is>
          <t>Ongkos kirim pesanan</t>
        </is>
      </c>
      <c r="E70" s="4" t="inlineStr">
        <is>
          <t>Tunai</t>
        </is>
      </c>
      <c r="F70" s="5" t="n">
        <v>560000</v>
      </c>
      <c r="G70" s="5">
        <f>IF(F70="","",G69+IF(B70="Pemasukan",F70,-F70))</f>
        <v/>
      </c>
    </row>
    <row r="71">
      <c r="A71" s="3" t="n">
        <v>46129</v>
      </c>
      <c r="B71" s="4" t="inlineStr">
        <is>
          <t>Pemasukan</t>
        </is>
      </c>
      <c r="C71" s="4" t="inlineStr">
        <is>
          <t>Pesanan Katering</t>
        </is>
      </c>
      <c r="D71" s="4" t="inlineStr">
        <is>
          <t>Pesanan katering kantor</t>
        </is>
      </c>
      <c r="E71" s="4" t="inlineStr">
        <is>
          <t>Transfer</t>
        </is>
      </c>
      <c r="F71" s="5" t="n">
        <v>4190000</v>
      </c>
      <c r="G71" s="5">
        <f>IF(F71="","",G70+IF(B71="Pemasukan",F71,-F71))</f>
        <v/>
      </c>
    </row>
    <row r="72">
      <c r="A72" s="3" t="n">
        <v>46131</v>
      </c>
      <c r="B72" s="4" t="inlineStr">
        <is>
          <t>Pengeluaran</t>
        </is>
      </c>
      <c r="C72" s="4" t="inlineStr">
        <is>
          <t>Bahan Baku</t>
        </is>
      </c>
      <c r="D72" s="4" t="inlineStr">
        <is>
          <t>Belanja bahan baku minggu 3</t>
        </is>
      </c>
      <c r="E72" s="4" t="inlineStr">
        <is>
          <t>Transfer</t>
        </is>
      </c>
      <c r="F72" s="5" t="n">
        <v>4178000</v>
      </c>
      <c r="G72" s="5">
        <f>IF(F72="","",G71+IF(B72="Pemasukan",F72,-F72))</f>
        <v/>
      </c>
    </row>
    <row r="73">
      <c r="A73" s="3" t="n">
        <v>46132</v>
      </c>
      <c r="B73" s="4" t="inlineStr">
        <is>
          <t>Pengeluaran</t>
        </is>
      </c>
      <c r="C73" s="4" t="inlineStr">
        <is>
          <t>Listrik &amp; Air</t>
        </is>
      </c>
      <c r="D73" s="4" t="inlineStr">
        <is>
          <t>Tagihan listrik dan air</t>
        </is>
      </c>
      <c r="E73" s="4" t="inlineStr">
        <is>
          <t>Transfer</t>
        </is>
      </c>
      <c r="F73" s="5" t="n">
        <v>1201000</v>
      </c>
      <c r="G73" s="5">
        <f>IF(F73="","",G72+IF(B73="Pemasukan",F73,-F73))</f>
        <v/>
      </c>
    </row>
    <row r="74">
      <c r="A74" s="3" t="n">
        <v>46133</v>
      </c>
      <c r="B74" s="4" t="inlineStr">
        <is>
          <t>Pemasukan</t>
        </is>
      </c>
      <c r="C74" s="4" t="inlineStr">
        <is>
          <t>Penjualan Kopi</t>
        </is>
      </c>
      <c r="D74" s="4" t="inlineStr">
        <is>
          <t>Rekap penjualan kopi minggu 3</t>
        </is>
      </c>
      <c r="E74" s="4" t="inlineStr">
        <is>
          <t>Tunai</t>
        </is>
      </c>
      <c r="F74" s="5" t="n">
        <v>6295000</v>
      </c>
      <c r="G74" s="5">
        <f>IF(F74="","",G73+IF(B74="Pemasukan",F74,-F74))</f>
        <v/>
      </c>
    </row>
    <row r="75">
      <c r="A75" s="3" t="n">
        <v>46133</v>
      </c>
      <c r="B75" s="4" t="inlineStr">
        <is>
          <t>Pemasukan</t>
        </is>
      </c>
      <c r="C75" s="4" t="inlineStr">
        <is>
          <t>Penjualan Makanan</t>
        </is>
      </c>
      <c r="D75" s="4" t="inlineStr">
        <is>
          <t>Rekap penjualan makanan minggu 3</t>
        </is>
      </c>
      <c r="E75" s="4" t="inlineStr">
        <is>
          <t>QRIS</t>
        </is>
      </c>
      <c r="F75" s="5" t="n">
        <v>3430000</v>
      </c>
      <c r="G75" s="5">
        <f>IF(F75="","",G74+IF(B75="Pemasukan",F75,-F75))</f>
        <v/>
      </c>
    </row>
    <row r="76">
      <c r="A76" s="3" t="n">
        <v>46134</v>
      </c>
      <c r="B76" s="4" t="inlineStr">
        <is>
          <t>Pengeluaran</t>
        </is>
      </c>
      <c r="C76" s="4" t="inlineStr">
        <is>
          <t>Lain-lain</t>
        </is>
      </c>
      <c r="D76" s="4" t="inlineStr">
        <is>
          <t>Kebersihan dan perlengkapan</t>
        </is>
      </c>
      <c r="E76" s="4" t="inlineStr">
        <is>
          <t>Tunai</t>
        </is>
      </c>
      <c r="F76" s="5" t="n">
        <v>554000</v>
      </c>
      <c r="G76" s="5">
        <f>IF(F76="","",G75+IF(B76="Pemasukan",F76,-F76))</f>
        <v/>
      </c>
    </row>
    <row r="77">
      <c r="A77" s="3" t="n">
        <v>46135</v>
      </c>
      <c r="B77" s="4" t="inlineStr">
        <is>
          <t>Pemasukan</t>
        </is>
      </c>
      <c r="C77" s="4" t="inlineStr">
        <is>
          <t>Pesanan Katering</t>
        </is>
      </c>
      <c r="D77" s="4" t="inlineStr">
        <is>
          <t>Pesanan katering kantor</t>
        </is>
      </c>
      <c r="E77" s="4" t="inlineStr">
        <is>
          <t>Transfer</t>
        </is>
      </c>
      <c r="F77" s="5" t="n">
        <v>4397000</v>
      </c>
      <c r="G77" s="5">
        <f>IF(F77="","",G76+IF(B77="Pemasukan",F77,-F77))</f>
        <v/>
      </c>
    </row>
    <row r="78">
      <c r="A78" s="3" t="n">
        <v>46137</v>
      </c>
      <c r="B78" s="4" t="inlineStr">
        <is>
          <t>Pengeluaran</t>
        </is>
      </c>
      <c r="C78" s="4" t="inlineStr">
        <is>
          <t>Gaji Karyawan</t>
        </is>
      </c>
      <c r="D78" s="4" t="inlineStr">
        <is>
          <t>Gaji 3 karyawan</t>
        </is>
      </c>
      <c r="E78" s="4" t="inlineStr">
        <is>
          <t>Transfer</t>
        </is>
      </c>
      <c r="F78" s="5" t="n">
        <v>9000000</v>
      </c>
      <c r="G78" s="5">
        <f>IF(F78="","",G77+IF(B78="Pemasukan",F78,-F78))</f>
        <v/>
      </c>
    </row>
    <row r="79">
      <c r="A79" s="3" t="n">
        <v>46138</v>
      </c>
      <c r="B79" s="4" t="inlineStr">
        <is>
          <t>Pengeluaran</t>
        </is>
      </c>
      <c r="C79" s="4" t="inlineStr">
        <is>
          <t>Bahan Baku</t>
        </is>
      </c>
      <c r="D79" s="4" t="inlineStr">
        <is>
          <t>Belanja bahan baku minggu 4</t>
        </is>
      </c>
      <c r="E79" s="4" t="inlineStr">
        <is>
          <t>Transfer</t>
        </is>
      </c>
      <c r="F79" s="5" t="n">
        <v>4196000</v>
      </c>
      <c r="G79" s="5">
        <f>IF(F79="","",G78+IF(B79="Pemasukan",F79,-F79))</f>
        <v/>
      </c>
    </row>
    <row r="80">
      <c r="A80" s="3" t="n">
        <v>46140</v>
      </c>
      <c r="B80" s="4" t="inlineStr">
        <is>
          <t>Pemasukan</t>
        </is>
      </c>
      <c r="C80" s="4" t="inlineStr">
        <is>
          <t>Penjualan Kopi</t>
        </is>
      </c>
      <c r="D80" s="4" t="inlineStr">
        <is>
          <t>Rekap penjualan kopi minggu 4</t>
        </is>
      </c>
      <c r="E80" s="4" t="inlineStr">
        <is>
          <t>QRIS</t>
        </is>
      </c>
      <c r="F80" s="5" t="n">
        <v>6901000</v>
      </c>
      <c r="G80" s="5">
        <f>IF(F80="","",G79+IF(B80="Pemasukan",F80,-F80))</f>
        <v/>
      </c>
    </row>
    <row r="81">
      <c r="A81" s="3" t="n">
        <v>46140</v>
      </c>
      <c r="B81" s="4" t="inlineStr">
        <is>
          <t>Pemasukan</t>
        </is>
      </c>
      <c r="C81" s="4" t="inlineStr">
        <is>
          <t>Penjualan Makanan</t>
        </is>
      </c>
      <c r="D81" s="4" t="inlineStr">
        <is>
          <t>Rekap penjualan makanan minggu 4</t>
        </is>
      </c>
      <c r="E81" s="4" t="inlineStr">
        <is>
          <t>QRIS</t>
        </is>
      </c>
      <c r="F81" s="5" t="n">
        <v>3470000</v>
      </c>
      <c r="G81" s="5">
        <f>IF(F81="","",G80+IF(B81="Pemasukan",F81,-F81))</f>
        <v/>
      </c>
    </row>
    <row r="82">
      <c r="A82" s="3" t="n">
        <v>46143</v>
      </c>
      <c r="B82" s="4" t="inlineStr">
        <is>
          <t>Pengeluaran</t>
        </is>
      </c>
      <c r="C82" s="4" t="inlineStr">
        <is>
          <t>Sewa Tempat</t>
        </is>
      </c>
      <c r="D82" s="4" t="inlineStr">
        <is>
          <t>Sewa kios bulanan</t>
        </is>
      </c>
      <c r="E82" s="4" t="inlineStr">
        <is>
          <t>Transfer</t>
        </is>
      </c>
      <c r="F82" s="5" t="n">
        <v>4500000</v>
      </c>
      <c r="G82" s="5">
        <f>IF(F82="","",G81+IF(B82="Pemasukan",F82,-F82))</f>
        <v/>
      </c>
    </row>
    <row r="83">
      <c r="A83" s="3" t="n">
        <v>46147</v>
      </c>
      <c r="B83" s="4" t="inlineStr">
        <is>
          <t>Pengeluaran</t>
        </is>
      </c>
      <c r="C83" s="4" t="inlineStr">
        <is>
          <t>Bahan Baku</t>
        </is>
      </c>
      <c r="D83" s="4" t="inlineStr">
        <is>
          <t>Belanja bahan baku minggu 1</t>
        </is>
      </c>
      <c r="E83" s="4" t="inlineStr">
        <is>
          <t>Transfer</t>
        </is>
      </c>
      <c r="F83" s="5" t="n">
        <v>5014000</v>
      </c>
      <c r="G83" s="5">
        <f>IF(F83="","",G82+IF(B83="Pemasukan",F83,-F83))</f>
        <v/>
      </c>
    </row>
    <row r="84">
      <c r="A84" s="3" t="n">
        <v>46149</v>
      </c>
      <c r="B84" s="4" t="inlineStr">
        <is>
          <t>Pemasukan</t>
        </is>
      </c>
      <c r="C84" s="4" t="inlineStr">
        <is>
          <t>Penjualan Kopi</t>
        </is>
      </c>
      <c r="D84" s="4" t="inlineStr">
        <is>
          <t>Rekap penjualan kopi minggu 1</t>
        </is>
      </c>
      <c r="E84" s="4" t="inlineStr">
        <is>
          <t>QRIS</t>
        </is>
      </c>
      <c r="F84" s="5" t="n">
        <v>7503000</v>
      </c>
      <c r="G84" s="5">
        <f>IF(F84="","",G83+IF(B84="Pemasukan",F84,-F84))</f>
        <v/>
      </c>
    </row>
    <row r="85">
      <c r="A85" s="3" t="n">
        <v>46149</v>
      </c>
      <c r="B85" s="4" t="inlineStr">
        <is>
          <t>Pemasukan</t>
        </is>
      </c>
      <c r="C85" s="4" t="inlineStr">
        <is>
          <t>Penjualan Makanan</t>
        </is>
      </c>
      <c r="D85" s="4" t="inlineStr">
        <is>
          <t>Rekap penjualan makanan minggu 1</t>
        </is>
      </c>
      <c r="E85" s="4" t="inlineStr">
        <is>
          <t>Tunai</t>
        </is>
      </c>
      <c r="F85" s="5" t="n">
        <v>3095000</v>
      </c>
      <c r="G85" s="5">
        <f>IF(F85="","",G84+IF(B85="Pemasukan",F85,-F85))</f>
        <v/>
      </c>
    </row>
    <row r="86">
      <c r="A86" s="3" t="n">
        <v>46154</v>
      </c>
      <c r="B86" s="4" t="inlineStr">
        <is>
          <t>Pengeluaran</t>
        </is>
      </c>
      <c r="C86" s="4" t="inlineStr">
        <is>
          <t>Bahan Baku</t>
        </is>
      </c>
      <c r="D86" s="4" t="inlineStr">
        <is>
          <t>Belanja bahan baku minggu 2</t>
        </is>
      </c>
      <c r="E86" s="4" t="inlineStr">
        <is>
          <t>Tunai</t>
        </is>
      </c>
      <c r="F86" s="5" t="n">
        <v>4735000</v>
      </c>
      <c r="G86" s="5">
        <f>IF(F86="","",G85+IF(B86="Pemasukan",F86,-F86))</f>
        <v/>
      </c>
    </row>
    <row r="87">
      <c r="A87" s="3" t="n">
        <v>46154</v>
      </c>
      <c r="B87" s="4" t="inlineStr">
        <is>
          <t>Pengeluaran</t>
        </is>
      </c>
      <c r="C87" s="4" t="inlineStr">
        <is>
          <t>Pemasaran</t>
        </is>
      </c>
      <c r="D87" s="4" t="inlineStr">
        <is>
          <t>Iklan Instagram dan promo</t>
        </is>
      </c>
      <c r="E87" s="4" t="inlineStr">
        <is>
          <t>Transfer</t>
        </is>
      </c>
      <c r="F87" s="5" t="n">
        <v>1112000</v>
      </c>
      <c r="G87" s="5">
        <f>IF(F87="","",G86+IF(B87="Pemasukan",F87,-F87))</f>
        <v/>
      </c>
    </row>
    <row r="88">
      <c r="A88" s="3" t="n">
        <v>46156</v>
      </c>
      <c r="B88" s="4" t="inlineStr">
        <is>
          <t>Pemasukan</t>
        </is>
      </c>
      <c r="C88" s="4" t="inlineStr">
        <is>
          <t>Penjualan Kopi</t>
        </is>
      </c>
      <c r="D88" s="4" t="inlineStr">
        <is>
          <t>Rekap penjualan kopi minggu 2</t>
        </is>
      </c>
      <c r="E88" s="4" t="inlineStr">
        <is>
          <t>Tunai</t>
        </is>
      </c>
      <c r="F88" s="5" t="n">
        <v>7359000</v>
      </c>
      <c r="G88" s="5">
        <f>IF(F88="","",G87+IF(B88="Pemasukan",F88,-F88))</f>
        <v/>
      </c>
    </row>
    <row r="89">
      <c r="A89" s="3" t="n">
        <v>46156</v>
      </c>
      <c r="B89" s="4" t="inlineStr">
        <is>
          <t>Pemasukan</t>
        </is>
      </c>
      <c r="C89" s="4" t="inlineStr">
        <is>
          <t>Penjualan Makanan</t>
        </is>
      </c>
      <c r="D89" s="4" t="inlineStr">
        <is>
          <t>Rekap penjualan makanan minggu 2</t>
        </is>
      </c>
      <c r="E89" s="4" t="inlineStr">
        <is>
          <t>Tunai</t>
        </is>
      </c>
      <c r="F89" s="5" t="n">
        <v>3720000</v>
      </c>
      <c r="G89" s="5">
        <f>IF(F89="","",G88+IF(B89="Pemasukan",F89,-F89))</f>
        <v/>
      </c>
    </row>
    <row r="90">
      <c r="A90" s="3" t="n">
        <v>46158</v>
      </c>
      <c r="B90" s="4" t="inlineStr">
        <is>
          <t>Pengeluaran</t>
        </is>
      </c>
      <c r="C90" s="4" t="inlineStr">
        <is>
          <t>Transport</t>
        </is>
      </c>
      <c r="D90" s="4" t="inlineStr">
        <is>
          <t>Ongkos kirim pesanan</t>
        </is>
      </c>
      <c r="E90" s="4" t="inlineStr">
        <is>
          <t>Tunai</t>
        </is>
      </c>
      <c r="F90" s="5" t="n">
        <v>629000</v>
      </c>
      <c r="G90" s="5">
        <f>IF(F90="","",G89+IF(B90="Pemasukan",F90,-F90))</f>
        <v/>
      </c>
    </row>
    <row r="91">
      <c r="A91" s="3" t="n">
        <v>46161</v>
      </c>
      <c r="B91" s="4" t="inlineStr">
        <is>
          <t>Pengeluaran</t>
        </is>
      </c>
      <c r="C91" s="4" t="inlineStr">
        <is>
          <t>Bahan Baku</t>
        </is>
      </c>
      <c r="D91" s="4" t="inlineStr">
        <is>
          <t>Belanja bahan baku minggu 3</t>
        </is>
      </c>
      <c r="E91" s="4" t="inlineStr">
        <is>
          <t>Tunai</t>
        </is>
      </c>
      <c r="F91" s="5" t="n">
        <v>5167000</v>
      </c>
      <c r="G91" s="5">
        <f>IF(F91="","",G90+IF(B91="Pemasukan",F91,-F91))</f>
        <v/>
      </c>
    </row>
    <row r="92">
      <c r="A92" s="3" t="n">
        <v>46162</v>
      </c>
      <c r="B92" s="4" t="inlineStr">
        <is>
          <t>Pengeluaran</t>
        </is>
      </c>
      <c r="C92" s="4" t="inlineStr">
        <is>
          <t>Listrik &amp; Air</t>
        </is>
      </c>
      <c r="D92" s="4" t="inlineStr">
        <is>
          <t>Tagihan listrik dan air</t>
        </is>
      </c>
      <c r="E92" s="4" t="inlineStr">
        <is>
          <t>Transfer</t>
        </is>
      </c>
      <c r="F92" s="5" t="n">
        <v>1293000</v>
      </c>
      <c r="G92" s="5">
        <f>IF(F92="","",G91+IF(B92="Pemasukan",F92,-F92))</f>
        <v/>
      </c>
    </row>
    <row r="93">
      <c r="A93" s="3" t="n">
        <v>46163</v>
      </c>
      <c r="B93" s="4" t="inlineStr">
        <is>
          <t>Pemasukan</t>
        </is>
      </c>
      <c r="C93" s="4" t="inlineStr">
        <is>
          <t>Penjualan Kopi</t>
        </is>
      </c>
      <c r="D93" s="4" t="inlineStr">
        <is>
          <t>Rekap penjualan kopi minggu 3</t>
        </is>
      </c>
      <c r="E93" s="4" t="inlineStr">
        <is>
          <t>Tunai</t>
        </is>
      </c>
      <c r="F93" s="5" t="n">
        <v>7659000</v>
      </c>
      <c r="G93" s="5">
        <f>IF(F93="","",G92+IF(B93="Pemasukan",F93,-F93))</f>
        <v/>
      </c>
    </row>
    <row r="94">
      <c r="A94" s="3" t="n">
        <v>46163</v>
      </c>
      <c r="B94" s="4" t="inlineStr">
        <is>
          <t>Pemasukan</t>
        </is>
      </c>
      <c r="C94" s="4" t="inlineStr">
        <is>
          <t>Penjualan Makanan</t>
        </is>
      </c>
      <c r="D94" s="4" t="inlineStr">
        <is>
          <t>Rekap penjualan makanan minggu 3</t>
        </is>
      </c>
      <c r="E94" s="4" t="inlineStr">
        <is>
          <t>Tunai</t>
        </is>
      </c>
      <c r="F94" s="5" t="n">
        <v>3154000</v>
      </c>
      <c r="G94" s="5">
        <f>IF(F94="","",G93+IF(B94="Pemasukan",F94,-F94))</f>
        <v/>
      </c>
    </row>
    <row r="95">
      <c r="A95" s="3" t="n">
        <v>46164</v>
      </c>
      <c r="B95" s="4" t="inlineStr">
        <is>
          <t>Pengeluaran</t>
        </is>
      </c>
      <c r="C95" s="4" t="inlineStr">
        <is>
          <t>Lain-lain</t>
        </is>
      </c>
      <c r="D95" s="4" t="inlineStr">
        <is>
          <t>Kebersihan dan perlengkapan</t>
        </is>
      </c>
      <c r="E95" s="4" t="inlineStr">
        <is>
          <t>Tunai</t>
        </is>
      </c>
      <c r="F95" s="5" t="n">
        <v>381000</v>
      </c>
      <c r="G95" s="5">
        <f>IF(F95="","",G94+IF(B95="Pemasukan",F95,-F95))</f>
        <v/>
      </c>
    </row>
    <row r="96">
      <c r="A96" s="3" t="n">
        <v>46166</v>
      </c>
      <c r="B96" s="4" t="inlineStr">
        <is>
          <t>Pemasukan</t>
        </is>
      </c>
      <c r="C96" s="4" t="inlineStr">
        <is>
          <t>Pesanan Katering</t>
        </is>
      </c>
      <c r="D96" s="4" t="inlineStr">
        <is>
          <t>Pesanan katering kantor</t>
        </is>
      </c>
      <c r="E96" s="4" t="inlineStr">
        <is>
          <t>Transfer</t>
        </is>
      </c>
      <c r="F96" s="5" t="n">
        <v>2982000</v>
      </c>
      <c r="G96" s="5">
        <f>IF(F96="","",G95+IF(B96="Pemasukan",F96,-F96))</f>
        <v/>
      </c>
    </row>
    <row r="97">
      <c r="A97" s="3" t="n">
        <v>46167</v>
      </c>
      <c r="B97" s="4" t="inlineStr">
        <is>
          <t>Pengeluaran</t>
        </is>
      </c>
      <c r="C97" s="4" t="inlineStr">
        <is>
          <t>Gaji Karyawan</t>
        </is>
      </c>
      <c r="D97" s="4" t="inlineStr">
        <is>
          <t>Gaji 3 karyawan</t>
        </is>
      </c>
      <c r="E97" s="4" t="inlineStr">
        <is>
          <t>Transfer</t>
        </is>
      </c>
      <c r="F97" s="5" t="n">
        <v>9000000</v>
      </c>
      <c r="G97" s="5">
        <f>IF(F97="","",G96+IF(B97="Pemasukan",F97,-F97))</f>
        <v/>
      </c>
    </row>
    <row r="98">
      <c r="A98" s="3" t="n">
        <v>46168</v>
      </c>
      <c r="B98" s="4" t="inlineStr">
        <is>
          <t>Pengeluaran</t>
        </is>
      </c>
      <c r="C98" s="4" t="inlineStr">
        <is>
          <t>Bahan Baku</t>
        </is>
      </c>
      <c r="D98" s="4" t="inlineStr">
        <is>
          <t>Belanja bahan baku minggu 4</t>
        </is>
      </c>
      <c r="E98" s="4" t="inlineStr">
        <is>
          <t>Transfer</t>
        </is>
      </c>
      <c r="F98" s="5" t="n">
        <v>4436000</v>
      </c>
      <c r="G98" s="5">
        <f>IF(F98="","",G97+IF(B98="Pemasukan",F98,-F98))</f>
        <v/>
      </c>
    </row>
    <row r="99">
      <c r="A99" s="3" t="n">
        <v>46170</v>
      </c>
      <c r="B99" s="4" t="inlineStr">
        <is>
          <t>Pemasukan</t>
        </is>
      </c>
      <c r="C99" s="4" t="inlineStr">
        <is>
          <t>Penjualan Kopi</t>
        </is>
      </c>
      <c r="D99" s="4" t="inlineStr">
        <is>
          <t>Rekap penjualan kopi minggu 4</t>
        </is>
      </c>
      <c r="E99" s="4" t="inlineStr">
        <is>
          <t>Tunai</t>
        </is>
      </c>
      <c r="F99" s="5" t="n">
        <v>7247000</v>
      </c>
      <c r="G99" s="5">
        <f>IF(F99="","",G98+IF(B99="Pemasukan",F99,-F99))</f>
        <v/>
      </c>
    </row>
    <row r="100">
      <c r="A100" s="3" t="n">
        <v>46170</v>
      </c>
      <c r="B100" s="4" t="inlineStr">
        <is>
          <t>Pemasukan</t>
        </is>
      </c>
      <c r="C100" s="4" t="inlineStr">
        <is>
          <t>Penjualan Makanan</t>
        </is>
      </c>
      <c r="D100" s="4" t="inlineStr">
        <is>
          <t>Rekap penjualan makanan minggu 4</t>
        </is>
      </c>
      <c r="E100" s="4" t="inlineStr">
        <is>
          <t>QRIS</t>
        </is>
      </c>
      <c r="F100" s="5" t="n">
        <v>2929000</v>
      </c>
      <c r="G100" s="5">
        <f>IF(F100="","",G99+IF(B100="Pemasukan",F100,-F100))</f>
        <v/>
      </c>
    </row>
    <row r="101">
      <c r="A101" s="3" t="n">
        <v>46174</v>
      </c>
      <c r="B101" s="4" t="inlineStr">
        <is>
          <t>Pengeluaran</t>
        </is>
      </c>
      <c r="C101" s="4" t="inlineStr">
        <is>
          <t>Sewa Tempat</t>
        </is>
      </c>
      <c r="D101" s="4" t="inlineStr">
        <is>
          <t>Sewa kios bulanan</t>
        </is>
      </c>
      <c r="E101" s="4" t="inlineStr">
        <is>
          <t>Transfer</t>
        </is>
      </c>
      <c r="F101" s="5" t="n">
        <v>4500000</v>
      </c>
      <c r="G101" s="5">
        <f>IF(F101="","",G100+IF(B101="Pemasukan",F101,-F101))</f>
        <v/>
      </c>
    </row>
    <row r="102">
      <c r="A102" s="3" t="n">
        <v>46178</v>
      </c>
      <c r="B102" s="4" t="inlineStr">
        <is>
          <t>Pengeluaran</t>
        </is>
      </c>
      <c r="C102" s="4" t="inlineStr">
        <is>
          <t>Bahan Baku</t>
        </is>
      </c>
      <c r="D102" s="4" t="inlineStr">
        <is>
          <t>Belanja bahan baku minggu 1</t>
        </is>
      </c>
      <c r="E102" s="4" t="inlineStr">
        <is>
          <t>Tunai</t>
        </is>
      </c>
      <c r="F102" s="5" t="n">
        <v>4431000</v>
      </c>
      <c r="G102" s="5">
        <f>IF(F102="","",G101+IF(B102="Pemasukan",F102,-F102))</f>
        <v/>
      </c>
    </row>
    <row r="103">
      <c r="A103" s="3" t="n">
        <v>46180</v>
      </c>
      <c r="B103" s="4" t="inlineStr">
        <is>
          <t>Pemasukan</t>
        </is>
      </c>
      <c r="C103" s="4" t="inlineStr">
        <is>
          <t>Penjualan Kopi</t>
        </is>
      </c>
      <c r="D103" s="4" t="inlineStr">
        <is>
          <t>Rekap penjualan kopi minggu 1</t>
        </is>
      </c>
      <c r="E103" s="4" t="inlineStr">
        <is>
          <t>Tunai</t>
        </is>
      </c>
      <c r="F103" s="5" t="n">
        <v>6593000</v>
      </c>
      <c r="G103" s="5">
        <f>IF(F103="","",G102+IF(B103="Pemasukan",F103,-F103))</f>
        <v/>
      </c>
    </row>
    <row r="104">
      <c r="A104" s="3" t="n">
        <v>46180</v>
      </c>
      <c r="B104" s="4" t="inlineStr">
        <is>
          <t>Pemasukan</t>
        </is>
      </c>
      <c r="C104" s="4" t="inlineStr">
        <is>
          <t>Penjualan Makanan</t>
        </is>
      </c>
      <c r="D104" s="4" t="inlineStr">
        <is>
          <t>Rekap penjualan makanan minggu 1</t>
        </is>
      </c>
      <c r="E104" s="4" t="inlineStr">
        <is>
          <t>Tunai</t>
        </is>
      </c>
      <c r="F104" s="5" t="n">
        <v>2975000</v>
      </c>
      <c r="G104" s="5">
        <f>IF(F104="","",G103+IF(B104="Pemasukan",F104,-F104))</f>
        <v/>
      </c>
    </row>
    <row r="105">
      <c r="A105" s="3" t="n">
        <v>46183</v>
      </c>
      <c r="B105" s="4" t="inlineStr">
        <is>
          <t>Pemasukan</t>
        </is>
      </c>
      <c r="C105" s="4" t="inlineStr">
        <is>
          <t>Pesanan Katering</t>
        </is>
      </c>
      <c r="D105" s="4" t="inlineStr">
        <is>
          <t>Pesanan katering kantor</t>
        </is>
      </c>
      <c r="E105" s="4" t="inlineStr">
        <is>
          <t>Transfer</t>
        </is>
      </c>
      <c r="F105" s="5" t="n">
        <v>3147000</v>
      </c>
      <c r="G105" s="5">
        <f>IF(F105="","",G104+IF(B105="Pemasukan",F105,-F105))</f>
        <v/>
      </c>
    </row>
    <row r="106">
      <c r="A106" s="3" t="n">
        <v>46185</v>
      </c>
      <c r="B106" s="4" t="inlineStr">
        <is>
          <t>Pengeluaran</t>
        </is>
      </c>
      <c r="C106" s="4" t="inlineStr">
        <is>
          <t>Bahan Baku</t>
        </is>
      </c>
      <c r="D106" s="4" t="inlineStr">
        <is>
          <t>Belanja bahan baku minggu 2</t>
        </is>
      </c>
      <c r="E106" s="4" t="inlineStr">
        <is>
          <t>Transfer</t>
        </is>
      </c>
      <c r="F106" s="5" t="n">
        <v>4872000</v>
      </c>
      <c r="G106" s="5">
        <f>IF(F106="","",G105+IF(B106="Pemasukan",F106,-F106))</f>
        <v/>
      </c>
    </row>
    <row r="107">
      <c r="A107" s="3" t="n">
        <v>46185</v>
      </c>
      <c r="B107" s="4" t="inlineStr">
        <is>
          <t>Pengeluaran</t>
        </is>
      </c>
      <c r="C107" s="4" t="inlineStr">
        <is>
          <t>Pemasaran</t>
        </is>
      </c>
      <c r="D107" s="4" t="inlineStr">
        <is>
          <t>Iklan Instagram dan promo</t>
        </is>
      </c>
      <c r="E107" s="4" t="inlineStr">
        <is>
          <t>Transfer</t>
        </is>
      </c>
      <c r="F107" s="5" t="n">
        <v>1009000</v>
      </c>
      <c r="G107" s="5">
        <f>IF(F107="","",G106+IF(B107="Pemasukan",F107,-F107))</f>
        <v/>
      </c>
    </row>
    <row r="108">
      <c r="A108" s="3" t="n">
        <v>46187</v>
      </c>
      <c r="B108" s="4" t="inlineStr">
        <is>
          <t>Pemasukan</t>
        </is>
      </c>
      <c r="C108" s="4" t="inlineStr">
        <is>
          <t>Penjualan Kopi</t>
        </is>
      </c>
      <c r="D108" s="4" t="inlineStr">
        <is>
          <t>Rekap penjualan kopi minggu 2</t>
        </is>
      </c>
      <c r="E108" s="4" t="inlineStr">
        <is>
          <t>Tunai</t>
        </is>
      </c>
      <c r="F108" s="5" t="n">
        <v>7441000</v>
      </c>
      <c r="G108" s="5">
        <f>IF(F108="","",G107+IF(B108="Pemasukan",F108,-F108))</f>
        <v/>
      </c>
    </row>
    <row r="109">
      <c r="A109" s="3" t="n">
        <v>46187</v>
      </c>
      <c r="B109" s="4" t="inlineStr">
        <is>
          <t>Pemasukan</t>
        </is>
      </c>
      <c r="C109" s="4" t="inlineStr">
        <is>
          <t>Penjualan Makanan</t>
        </is>
      </c>
      <c r="D109" s="4" t="inlineStr">
        <is>
          <t>Rekap penjualan makanan minggu 2</t>
        </is>
      </c>
      <c r="E109" s="4" t="inlineStr">
        <is>
          <t>QRIS</t>
        </is>
      </c>
      <c r="F109" s="5" t="n">
        <v>2937000</v>
      </c>
      <c r="G109" s="5">
        <f>IF(F109="","",G108+IF(B109="Pemasukan",F109,-F109))</f>
        <v/>
      </c>
    </row>
    <row r="110">
      <c r="A110" s="3" t="n">
        <v>46189</v>
      </c>
      <c r="B110" s="4" t="inlineStr">
        <is>
          <t>Pengeluaran</t>
        </is>
      </c>
      <c r="C110" s="4" t="inlineStr">
        <is>
          <t>Transport</t>
        </is>
      </c>
      <c r="D110" s="4" t="inlineStr">
        <is>
          <t>Ongkos kirim pesanan</t>
        </is>
      </c>
      <c r="E110" s="4" t="inlineStr">
        <is>
          <t>Tunai</t>
        </is>
      </c>
      <c r="F110" s="5" t="n">
        <v>329000</v>
      </c>
      <c r="G110" s="5">
        <f>IF(F110="","",G109+IF(B110="Pemasukan",F110,-F110))</f>
        <v/>
      </c>
    </row>
    <row r="111">
      <c r="A111" s="3" t="n">
        <v>46191</v>
      </c>
      <c r="B111" s="4" t="inlineStr">
        <is>
          <t>Pengeluaran</t>
        </is>
      </c>
      <c r="C111" s="4" t="inlineStr">
        <is>
          <t>Peralatan</t>
        </is>
      </c>
      <c r="D111" s="4" t="inlineStr">
        <is>
          <t>Ganti grinder</t>
        </is>
      </c>
      <c r="E111" s="4" t="inlineStr">
        <is>
          <t>Transfer</t>
        </is>
      </c>
      <c r="F111" s="5" t="n">
        <v>4200000</v>
      </c>
      <c r="G111" s="5">
        <f>IF(F111="","",G110+IF(B111="Pemasukan",F111,-F111))</f>
        <v/>
      </c>
    </row>
    <row r="112">
      <c r="A112" s="3" t="n">
        <v>46192</v>
      </c>
      <c r="B112" s="4" t="inlineStr">
        <is>
          <t>Pengeluaran</t>
        </is>
      </c>
      <c r="C112" s="4" t="inlineStr">
        <is>
          <t>Bahan Baku</t>
        </is>
      </c>
      <c r="D112" s="4" t="inlineStr">
        <is>
          <t>Belanja bahan baku minggu 3</t>
        </is>
      </c>
      <c r="E112" s="4" t="inlineStr">
        <is>
          <t>Transfer</t>
        </is>
      </c>
      <c r="F112" s="5" t="n">
        <v>4388000</v>
      </c>
      <c r="G112" s="5">
        <f>IF(F112="","",G111+IF(B112="Pemasukan",F112,-F112))</f>
        <v/>
      </c>
    </row>
    <row r="113">
      <c r="A113" s="3" t="n">
        <v>46193</v>
      </c>
      <c r="B113" s="4" t="inlineStr">
        <is>
          <t>Pengeluaran</t>
        </is>
      </c>
      <c r="C113" s="4" t="inlineStr">
        <is>
          <t>Listrik &amp; Air</t>
        </is>
      </c>
      <c r="D113" s="4" t="inlineStr">
        <is>
          <t>Tagihan listrik dan air</t>
        </is>
      </c>
      <c r="E113" s="4" t="inlineStr">
        <is>
          <t>Transfer</t>
        </is>
      </c>
      <c r="F113" s="5" t="n">
        <v>1365000</v>
      </c>
      <c r="G113" s="5">
        <f>IF(F113="","",G112+IF(B113="Pemasukan",F113,-F113))</f>
        <v/>
      </c>
    </row>
    <row r="114">
      <c r="A114" s="3" t="n">
        <v>46194</v>
      </c>
      <c r="B114" s="4" t="inlineStr">
        <is>
          <t>Pemasukan</t>
        </is>
      </c>
      <c r="C114" s="4" t="inlineStr">
        <is>
          <t>Penjualan Kopi</t>
        </is>
      </c>
      <c r="D114" s="4" t="inlineStr">
        <is>
          <t>Rekap penjualan kopi minggu 3</t>
        </is>
      </c>
      <c r="E114" s="4" t="inlineStr">
        <is>
          <t>QRIS</t>
        </is>
      </c>
      <c r="F114" s="5" t="n">
        <v>7127000</v>
      </c>
      <c r="G114" s="5">
        <f>IF(F114="","",G113+IF(B114="Pemasukan",F114,-F114))</f>
        <v/>
      </c>
    </row>
    <row r="115">
      <c r="A115" s="3" t="n">
        <v>46194</v>
      </c>
      <c r="B115" s="4" t="inlineStr">
        <is>
          <t>Pemasukan</t>
        </is>
      </c>
      <c r="C115" s="4" t="inlineStr">
        <is>
          <t>Penjualan Makanan</t>
        </is>
      </c>
      <c r="D115" s="4" t="inlineStr">
        <is>
          <t>Rekap penjualan makanan minggu 3</t>
        </is>
      </c>
      <c r="E115" s="4" t="inlineStr">
        <is>
          <t>QRIS</t>
        </is>
      </c>
      <c r="F115" s="5" t="n">
        <v>2922000</v>
      </c>
      <c r="G115" s="5">
        <f>IF(F115="","",G114+IF(B115="Pemasukan",F115,-F115))</f>
        <v/>
      </c>
    </row>
    <row r="116">
      <c r="A116" s="3" t="n">
        <v>46195</v>
      </c>
      <c r="B116" s="4" t="inlineStr">
        <is>
          <t>Pengeluaran</t>
        </is>
      </c>
      <c r="C116" s="4" t="inlineStr">
        <is>
          <t>Lain-lain</t>
        </is>
      </c>
      <c r="D116" s="4" t="inlineStr">
        <is>
          <t>Kebersihan dan perlengkapan</t>
        </is>
      </c>
      <c r="E116" s="4" t="inlineStr">
        <is>
          <t>Tunai</t>
        </is>
      </c>
      <c r="F116" s="5" t="n">
        <v>521000</v>
      </c>
      <c r="G116" s="5">
        <f>IF(F116="","",G115+IF(B116="Pemasukan",F116,-F116))</f>
        <v/>
      </c>
    </row>
    <row r="117">
      <c r="A117" s="3" t="n">
        <v>46198</v>
      </c>
      <c r="B117" s="4" t="inlineStr">
        <is>
          <t>Pengeluaran</t>
        </is>
      </c>
      <c r="C117" s="4" t="inlineStr">
        <is>
          <t>Gaji Karyawan</t>
        </is>
      </c>
      <c r="D117" s="4" t="inlineStr">
        <is>
          <t>Gaji 3 karyawan</t>
        </is>
      </c>
      <c r="E117" s="4" t="inlineStr">
        <is>
          <t>Transfer</t>
        </is>
      </c>
      <c r="F117" s="5" t="n">
        <v>9000000</v>
      </c>
      <c r="G117" s="5">
        <f>IF(F117="","",G116+IF(B117="Pemasukan",F117,-F117))</f>
        <v/>
      </c>
    </row>
    <row r="118">
      <c r="A118" s="3" t="n">
        <v>46199</v>
      </c>
      <c r="B118" s="4" t="inlineStr">
        <is>
          <t>Pengeluaran</t>
        </is>
      </c>
      <c r="C118" s="4" t="inlineStr">
        <is>
          <t>Bahan Baku</t>
        </is>
      </c>
      <c r="D118" s="4" t="inlineStr">
        <is>
          <t>Belanja bahan baku minggu 4</t>
        </is>
      </c>
      <c r="E118" s="4" t="inlineStr">
        <is>
          <t>Transfer</t>
        </is>
      </c>
      <c r="F118" s="5" t="n">
        <v>4922000</v>
      </c>
      <c r="G118" s="5">
        <f>IF(F118="","",G117+IF(B118="Pemasukan",F118,-F118))</f>
        <v/>
      </c>
    </row>
    <row r="119">
      <c r="A119" s="3" t="n">
        <v>46201</v>
      </c>
      <c r="B119" s="4" t="inlineStr">
        <is>
          <t>Pemasukan</t>
        </is>
      </c>
      <c r="C119" s="4" t="inlineStr">
        <is>
          <t>Penjualan Kopi</t>
        </is>
      </c>
      <c r="D119" s="4" t="inlineStr">
        <is>
          <t>Rekap penjualan kopi minggu 4</t>
        </is>
      </c>
      <c r="E119" s="4" t="inlineStr">
        <is>
          <t>Tunai</t>
        </is>
      </c>
      <c r="F119" s="5" t="n">
        <v>7687000</v>
      </c>
      <c r="G119" s="5">
        <f>IF(F119="","",G118+IF(B119="Pemasukan",F119,-F119))</f>
        <v/>
      </c>
    </row>
    <row r="120">
      <c r="A120" s="3" t="n">
        <v>46201</v>
      </c>
      <c r="B120" s="4" t="inlineStr">
        <is>
          <t>Pemasukan</t>
        </is>
      </c>
      <c r="C120" s="4" t="inlineStr">
        <is>
          <t>Penjualan Makanan</t>
        </is>
      </c>
      <c r="D120" s="4" t="inlineStr">
        <is>
          <t>Rekap penjualan makanan minggu 4</t>
        </is>
      </c>
      <c r="E120" s="4" t="inlineStr">
        <is>
          <t>Tunai</t>
        </is>
      </c>
      <c r="F120" s="5" t="n">
        <v>3501000</v>
      </c>
      <c r="G120" s="5">
        <f>IF(F120="","",G119+IF(B120="Pemasukan",F120,-F120))</f>
        <v/>
      </c>
    </row>
    <row r="121">
      <c r="A121" s="3" t="n">
        <v>46204</v>
      </c>
      <c r="B121" s="4" t="inlineStr">
        <is>
          <t>Pengeluaran</t>
        </is>
      </c>
      <c r="C121" s="4" t="inlineStr">
        <is>
          <t>Sewa Tempat</t>
        </is>
      </c>
      <c r="D121" s="4" t="inlineStr">
        <is>
          <t>Sewa kios bulanan</t>
        </is>
      </c>
      <c r="E121" s="4" t="inlineStr">
        <is>
          <t>Transfer</t>
        </is>
      </c>
      <c r="F121" s="5" t="n">
        <v>4500000</v>
      </c>
      <c r="G121" s="5">
        <f>IF(F121="","",G120+IF(B121="Pemasukan",F121,-F121))</f>
        <v/>
      </c>
    </row>
    <row r="122">
      <c r="A122" s="3" t="n">
        <v>46208</v>
      </c>
      <c r="B122" s="4" t="inlineStr">
        <is>
          <t>Pengeluaran</t>
        </is>
      </c>
      <c r="C122" s="4" t="inlineStr">
        <is>
          <t>Bahan Baku</t>
        </is>
      </c>
      <c r="D122" s="4" t="inlineStr">
        <is>
          <t>Belanja bahan baku minggu 1</t>
        </is>
      </c>
      <c r="E122" s="4" t="inlineStr">
        <is>
          <t>Tunai</t>
        </is>
      </c>
      <c r="F122" s="5" t="n">
        <v>5500000</v>
      </c>
      <c r="G122" s="5">
        <f>IF(F122="","",G121+IF(B122="Pemasukan",F122,-F122))</f>
        <v/>
      </c>
    </row>
    <row r="123">
      <c r="A123" s="3" t="n">
        <v>46210</v>
      </c>
      <c r="B123" s="4" t="inlineStr">
        <is>
          <t>Pemasukan</t>
        </is>
      </c>
      <c r="C123" s="4" t="inlineStr">
        <is>
          <t>Penjualan Kopi</t>
        </is>
      </c>
      <c r="D123" s="4" t="inlineStr">
        <is>
          <t>Rekap penjualan kopi minggu 1</t>
        </is>
      </c>
      <c r="E123" s="4" t="inlineStr">
        <is>
          <t>Tunai</t>
        </is>
      </c>
      <c r="F123" s="5" t="n">
        <v>7250000</v>
      </c>
      <c r="G123" s="5">
        <f>IF(F123="","",G122+IF(B123="Pemasukan",F123,-F123))</f>
        <v/>
      </c>
    </row>
    <row r="124">
      <c r="A124" s="3" t="n">
        <v>46210</v>
      </c>
      <c r="B124" s="4" t="inlineStr">
        <is>
          <t>Pemasukan</t>
        </is>
      </c>
      <c r="C124" s="4" t="inlineStr">
        <is>
          <t>Penjualan Makanan</t>
        </is>
      </c>
      <c r="D124" s="4" t="inlineStr">
        <is>
          <t>Rekap penjualan makanan minggu 1</t>
        </is>
      </c>
      <c r="E124" s="4" t="inlineStr">
        <is>
          <t>QRIS</t>
        </is>
      </c>
      <c r="F124" s="5" t="n">
        <v>3196000</v>
      </c>
      <c r="G124" s="5">
        <f>IF(F124="","",G123+IF(B124="Pemasukan",F124,-F124))</f>
        <v/>
      </c>
    </row>
    <row r="125">
      <c r="A125" s="3" t="n">
        <v>46215</v>
      </c>
      <c r="B125" s="4" t="inlineStr">
        <is>
          <t>Pengeluaran</t>
        </is>
      </c>
      <c r="C125" s="4" t="inlineStr">
        <is>
          <t>Bahan Baku</t>
        </is>
      </c>
      <c r="D125" s="4" t="inlineStr">
        <is>
          <t>Belanja bahan baku minggu 2</t>
        </is>
      </c>
      <c r="E125" s="4" t="inlineStr">
        <is>
          <t>Transfer</t>
        </is>
      </c>
      <c r="F125" s="5" t="n">
        <v>4708000</v>
      </c>
      <c r="G125" s="5">
        <f>IF(F125="","",G124+IF(B125="Pemasukan",F125,-F125))</f>
        <v/>
      </c>
    </row>
    <row r="126">
      <c r="A126" s="3" t="n">
        <v>46215</v>
      </c>
      <c r="B126" s="4" t="inlineStr">
        <is>
          <t>Pemasukan</t>
        </is>
      </c>
      <c r="C126" s="4" t="inlineStr">
        <is>
          <t>Pesanan Katering</t>
        </is>
      </c>
      <c r="D126" s="4" t="inlineStr">
        <is>
          <t>Pesanan katering kantor</t>
        </is>
      </c>
      <c r="E126" s="4" t="inlineStr">
        <is>
          <t>Transfer</t>
        </is>
      </c>
      <c r="F126" s="5" t="n">
        <v>5733000</v>
      </c>
      <c r="G126" s="5">
        <f>IF(F126="","",G125+IF(B126="Pemasukan",F126,-F126))</f>
        <v/>
      </c>
    </row>
    <row r="127">
      <c r="A127" s="3" t="n">
        <v>46215</v>
      </c>
      <c r="B127" s="4" t="inlineStr">
        <is>
          <t>Pengeluaran</t>
        </is>
      </c>
      <c r="C127" s="4" t="inlineStr">
        <is>
          <t>Pemasaran</t>
        </is>
      </c>
      <c r="D127" s="4" t="inlineStr">
        <is>
          <t>Iklan Instagram dan promo</t>
        </is>
      </c>
      <c r="E127" s="4" t="inlineStr">
        <is>
          <t>Transfer</t>
        </is>
      </c>
      <c r="F127" s="5" t="n">
        <v>984000</v>
      </c>
      <c r="G127" s="5">
        <f>IF(F127="","",G126+IF(B127="Pemasukan",F127,-F127))</f>
        <v/>
      </c>
    </row>
    <row r="128">
      <c r="A128" s="3" t="n">
        <v>46217</v>
      </c>
      <c r="B128" s="4" t="inlineStr">
        <is>
          <t>Pemasukan</t>
        </is>
      </c>
      <c r="C128" s="4" t="inlineStr">
        <is>
          <t>Penjualan Kopi</t>
        </is>
      </c>
      <c r="D128" s="4" t="inlineStr">
        <is>
          <t>Rekap penjualan kopi minggu 2</t>
        </is>
      </c>
      <c r="E128" s="4" t="inlineStr">
        <is>
          <t>Tunai</t>
        </is>
      </c>
      <c r="F128" s="5" t="n">
        <v>7870000</v>
      </c>
      <c r="G128" s="5">
        <f>IF(F128="","",G127+IF(B128="Pemasukan",F128,-F128))</f>
        <v/>
      </c>
    </row>
    <row r="129">
      <c r="A129" s="3" t="n">
        <v>46217</v>
      </c>
      <c r="B129" s="4" t="inlineStr">
        <is>
          <t>Pemasukan</t>
        </is>
      </c>
      <c r="C129" s="4" t="inlineStr">
        <is>
          <t>Penjualan Makanan</t>
        </is>
      </c>
      <c r="D129" s="4" t="inlineStr">
        <is>
          <t>Rekap penjualan makanan minggu 2</t>
        </is>
      </c>
      <c r="E129" s="4" t="inlineStr">
        <is>
          <t>QRIS</t>
        </is>
      </c>
      <c r="F129" s="5" t="n">
        <v>3408000</v>
      </c>
      <c r="G129" s="5">
        <f>IF(F129="","",G128+IF(B129="Pemasukan",F129,-F129))</f>
        <v/>
      </c>
    </row>
    <row r="130">
      <c r="A130" s="3" t="n">
        <v>46219</v>
      </c>
      <c r="B130" s="4" t="inlineStr">
        <is>
          <t>Pengeluaran</t>
        </is>
      </c>
      <c r="C130" s="4" t="inlineStr">
        <is>
          <t>Transport</t>
        </is>
      </c>
      <c r="D130" s="4" t="inlineStr">
        <is>
          <t>Ongkos kirim pesanan</t>
        </is>
      </c>
      <c r="E130" s="4" t="inlineStr">
        <is>
          <t>Tunai</t>
        </is>
      </c>
      <c r="F130" s="5" t="n">
        <v>573000</v>
      </c>
      <c r="G130" s="5">
        <f>IF(F130="","",G129+IF(B130="Pemasukan",F130,-F130))</f>
        <v/>
      </c>
    </row>
    <row r="131">
      <c r="A131" s="3" t="n">
        <v>46221</v>
      </c>
      <c r="B131" s="4" t="inlineStr">
        <is>
          <t>Pemasukan</t>
        </is>
      </c>
      <c r="C131" s="4" t="inlineStr">
        <is>
          <t>Pendapatan Lain</t>
        </is>
      </c>
      <c r="D131" s="4" t="inlineStr">
        <is>
          <t>Titip jual pastry</t>
        </is>
      </c>
      <c r="E131" s="4" t="inlineStr">
        <is>
          <t>Tunai</t>
        </is>
      </c>
      <c r="F131" s="5" t="n">
        <v>444000</v>
      </c>
      <c r="G131" s="5">
        <f>IF(F131="","",G130+IF(B131="Pemasukan",F131,-F131))</f>
        <v/>
      </c>
    </row>
    <row r="132">
      <c r="A132" s="3" t="n">
        <v>46222</v>
      </c>
      <c r="B132" s="4" t="inlineStr">
        <is>
          <t>Pengeluaran</t>
        </is>
      </c>
      <c r="C132" s="4" t="inlineStr">
        <is>
          <t>Bahan Baku</t>
        </is>
      </c>
      <c r="D132" s="4" t="inlineStr">
        <is>
          <t>Belanja bahan baku minggu 3</t>
        </is>
      </c>
      <c r="E132" s="4" t="inlineStr">
        <is>
          <t>Tunai</t>
        </is>
      </c>
      <c r="F132" s="5" t="n">
        <v>4685000</v>
      </c>
      <c r="G132" s="5">
        <f>IF(F132="","",G131+IF(B132="Pemasukan",F132,-F132))</f>
        <v/>
      </c>
    </row>
    <row r="133">
      <c r="A133" s="3" t="n">
        <v>46223</v>
      </c>
      <c r="B133" s="4" t="inlineStr">
        <is>
          <t>Pengeluaran</t>
        </is>
      </c>
      <c r="C133" s="4" t="inlineStr">
        <is>
          <t>Listrik &amp; Air</t>
        </is>
      </c>
      <c r="D133" s="4" t="inlineStr">
        <is>
          <t>Tagihan listrik dan air</t>
        </is>
      </c>
      <c r="E133" s="4" t="inlineStr">
        <is>
          <t>Transfer</t>
        </is>
      </c>
      <c r="F133" s="5" t="n">
        <v>1471000</v>
      </c>
      <c r="G133" s="5">
        <f>IF(F133="","",G132+IF(B133="Pemasukan",F133,-F133))</f>
        <v/>
      </c>
    </row>
    <row r="134">
      <c r="A134" s="3" t="n">
        <v>46224</v>
      </c>
      <c r="B134" s="4" t="inlineStr">
        <is>
          <t>Pemasukan</t>
        </is>
      </c>
      <c r="C134" s="4" t="inlineStr">
        <is>
          <t>Penjualan Kopi</t>
        </is>
      </c>
      <c r="D134" s="4" t="inlineStr">
        <is>
          <t>Rekap penjualan kopi minggu 3</t>
        </is>
      </c>
      <c r="E134" s="4" t="inlineStr">
        <is>
          <t>Tunai</t>
        </is>
      </c>
      <c r="F134" s="5" t="n">
        <v>7729000</v>
      </c>
      <c r="G134" s="5">
        <f>IF(F134="","",G133+IF(B134="Pemasukan",F134,-F134))</f>
        <v/>
      </c>
    </row>
    <row r="135">
      <c r="A135" s="3" t="n">
        <v>46224</v>
      </c>
      <c r="B135" s="4" t="inlineStr">
        <is>
          <t>Pemasukan</t>
        </is>
      </c>
      <c r="C135" s="4" t="inlineStr">
        <is>
          <t>Penjualan Makanan</t>
        </is>
      </c>
      <c r="D135" s="4" t="inlineStr">
        <is>
          <t>Rekap penjualan makanan minggu 3</t>
        </is>
      </c>
      <c r="E135" s="4" t="inlineStr">
        <is>
          <t>Tunai</t>
        </is>
      </c>
      <c r="F135" s="5" t="n">
        <v>3346000</v>
      </c>
      <c r="G135" s="5">
        <f>IF(F135="","",G134+IF(B135="Pemasukan",F135,-F135))</f>
        <v/>
      </c>
    </row>
    <row r="136">
      <c r="A136" s="3" t="n">
        <v>46225</v>
      </c>
      <c r="B136" s="4" t="inlineStr">
        <is>
          <t>Pengeluaran</t>
        </is>
      </c>
      <c r="C136" s="4" t="inlineStr">
        <is>
          <t>Lain-lain</t>
        </is>
      </c>
      <c r="D136" s="4" t="inlineStr">
        <is>
          <t>Kebersihan dan perlengkapan</t>
        </is>
      </c>
      <c r="E136" s="4" t="inlineStr">
        <is>
          <t>Tunai</t>
        </is>
      </c>
      <c r="F136" s="5" t="n">
        <v>384000</v>
      </c>
      <c r="G136" s="5">
        <f>IF(F136="","",G135+IF(B136="Pemasukan",F136,-F136))</f>
        <v/>
      </c>
    </row>
    <row r="137">
      <c r="A137" s="3" t="n">
        <v>46227</v>
      </c>
      <c r="B137" s="4" t="inlineStr">
        <is>
          <t>Pemasukan</t>
        </is>
      </c>
      <c r="C137" s="4" t="inlineStr">
        <is>
          <t>Pesanan Katering</t>
        </is>
      </c>
      <c r="D137" s="4" t="inlineStr">
        <is>
          <t>Pesanan katering kantor</t>
        </is>
      </c>
      <c r="E137" s="4" t="inlineStr">
        <is>
          <t>Transfer</t>
        </is>
      </c>
      <c r="F137" s="5" t="n">
        <v>6120000</v>
      </c>
      <c r="G137" s="5">
        <f>IF(F137="","",G136+IF(B137="Pemasukan",F137,-F137))</f>
        <v/>
      </c>
    </row>
    <row r="138">
      <c r="A138" s="3" t="n">
        <v>46228</v>
      </c>
      <c r="B138" s="4" t="inlineStr">
        <is>
          <t>Pengeluaran</t>
        </is>
      </c>
      <c r="C138" s="4" t="inlineStr">
        <is>
          <t>Gaji Karyawan</t>
        </is>
      </c>
      <c r="D138" s="4" t="inlineStr">
        <is>
          <t>Gaji 3 karyawan</t>
        </is>
      </c>
      <c r="E138" s="4" t="inlineStr">
        <is>
          <t>Transfer</t>
        </is>
      </c>
      <c r="F138" s="5" t="n">
        <v>9000000</v>
      </c>
      <c r="G138" s="5">
        <f>IF(F138="","",G137+IF(B138="Pemasukan",F138,-F138))</f>
        <v/>
      </c>
    </row>
    <row r="139">
      <c r="A139" s="3" t="n">
        <v>46229</v>
      </c>
      <c r="B139" s="4" t="inlineStr">
        <is>
          <t>Pengeluaran</t>
        </is>
      </c>
      <c r="C139" s="4" t="inlineStr">
        <is>
          <t>Bahan Baku</t>
        </is>
      </c>
      <c r="D139" s="4" t="inlineStr">
        <is>
          <t>Belanja bahan baku minggu 4</t>
        </is>
      </c>
      <c r="E139" s="4" t="inlineStr">
        <is>
          <t>Transfer</t>
        </is>
      </c>
      <c r="F139" s="5" t="n">
        <v>5499000</v>
      </c>
      <c r="G139" s="5">
        <f>IF(F139="","",G138+IF(B139="Pemasukan",F139,-F139))</f>
        <v/>
      </c>
    </row>
    <row r="140">
      <c r="A140" s="3" t="n">
        <v>46231</v>
      </c>
      <c r="B140" s="4" t="inlineStr">
        <is>
          <t>Pemasukan</t>
        </is>
      </c>
      <c r="C140" s="4" t="inlineStr">
        <is>
          <t>Penjualan Kopi</t>
        </is>
      </c>
      <c r="D140" s="4" t="inlineStr">
        <is>
          <t>Rekap penjualan kopi minggu 4</t>
        </is>
      </c>
      <c r="E140" s="4" t="inlineStr">
        <is>
          <t>Tunai</t>
        </is>
      </c>
      <c r="F140" s="5" t="n">
        <v>7942000</v>
      </c>
      <c r="G140" s="5">
        <f>IF(F140="","",G139+IF(B140="Pemasukan",F140,-F140))</f>
        <v/>
      </c>
    </row>
    <row r="141">
      <c r="A141" s="3" t="n">
        <v>46231</v>
      </c>
      <c r="B141" s="4" t="inlineStr">
        <is>
          <t>Pemasukan</t>
        </is>
      </c>
      <c r="C141" s="4" t="inlineStr">
        <is>
          <t>Penjualan Makanan</t>
        </is>
      </c>
      <c r="D141" s="4" t="inlineStr">
        <is>
          <t>Rekap penjualan makanan minggu 4</t>
        </is>
      </c>
      <c r="E141" s="4" t="inlineStr">
        <is>
          <t>QRIS</t>
        </is>
      </c>
      <c r="F141" s="5" t="n">
        <v>3260000</v>
      </c>
      <c r="G141" s="5">
        <f>IF(F141="","",G140+IF(B141="Pemasukan",F141,-F141))</f>
        <v/>
      </c>
    </row>
    <row r="142">
      <c r="A142" s="3" t="n">
        <v>46235</v>
      </c>
      <c r="B142" s="4" t="inlineStr">
        <is>
          <t>Pengeluaran</t>
        </is>
      </c>
      <c r="C142" s="4" t="inlineStr">
        <is>
          <t>Sewa Tempat</t>
        </is>
      </c>
      <c r="D142" s="4" t="inlineStr">
        <is>
          <t>Sewa kios bulanan</t>
        </is>
      </c>
      <c r="E142" s="4" t="inlineStr">
        <is>
          <t>Transfer</t>
        </is>
      </c>
      <c r="F142" s="5" t="n">
        <v>4500000</v>
      </c>
      <c r="G142" s="5">
        <f>IF(F142="","",G141+IF(B142="Pemasukan",F142,-F142))</f>
        <v/>
      </c>
    </row>
    <row r="143">
      <c r="A143" s="3" t="n">
        <v>46239</v>
      </c>
      <c r="B143" s="4" t="inlineStr">
        <is>
          <t>Pengeluaran</t>
        </is>
      </c>
      <c r="C143" s="4" t="inlineStr">
        <is>
          <t>Bahan Baku</t>
        </is>
      </c>
      <c r="D143" s="4" t="inlineStr">
        <is>
          <t>Belanja bahan baku minggu 1</t>
        </is>
      </c>
      <c r="E143" s="4" t="inlineStr">
        <is>
          <t>Tunai</t>
        </is>
      </c>
      <c r="F143" s="5" t="n">
        <v>5381000</v>
      </c>
      <c r="G143" s="5">
        <f>IF(F143="","",G142+IF(B143="Pemasukan",F143,-F143))</f>
        <v/>
      </c>
    </row>
    <row r="144">
      <c r="A144" s="3" t="n">
        <v>46241</v>
      </c>
      <c r="B144" s="4" t="inlineStr">
        <is>
          <t>Pemasukan</t>
        </is>
      </c>
      <c r="C144" s="4" t="inlineStr">
        <is>
          <t>Penjualan Kopi</t>
        </is>
      </c>
      <c r="D144" s="4" t="inlineStr">
        <is>
          <t>Rekap penjualan kopi minggu 1</t>
        </is>
      </c>
      <c r="E144" s="4" t="inlineStr">
        <is>
          <t>QRIS</t>
        </is>
      </c>
      <c r="F144" s="5" t="n">
        <v>8409000</v>
      </c>
      <c r="G144" s="5">
        <f>IF(F144="","",G143+IF(B144="Pemasukan",F144,-F144))</f>
        <v/>
      </c>
    </row>
    <row r="145">
      <c r="A145" s="3" t="n">
        <v>46241</v>
      </c>
      <c r="B145" s="4" t="inlineStr">
        <is>
          <t>Pemasukan</t>
        </is>
      </c>
      <c r="C145" s="4" t="inlineStr">
        <is>
          <t>Penjualan Makanan</t>
        </is>
      </c>
      <c r="D145" s="4" t="inlineStr">
        <is>
          <t>Rekap penjualan makanan minggu 1</t>
        </is>
      </c>
      <c r="E145" s="4" t="inlineStr">
        <is>
          <t>Tunai</t>
        </is>
      </c>
      <c r="F145" s="5" t="n">
        <v>3557000</v>
      </c>
      <c r="G145" s="5">
        <f>IF(F145="","",G144+IF(B145="Pemasukan",F145,-F145))</f>
        <v/>
      </c>
    </row>
    <row r="146">
      <c r="A146" s="3" t="n">
        <v>46246</v>
      </c>
      <c r="B146" s="4" t="inlineStr">
        <is>
          <t>Pengeluaran</t>
        </is>
      </c>
      <c r="C146" s="4" t="inlineStr">
        <is>
          <t>Bahan Baku</t>
        </is>
      </c>
      <c r="D146" s="4" t="inlineStr">
        <is>
          <t>Belanja bahan baku minggu 2</t>
        </is>
      </c>
      <c r="E146" s="4" t="inlineStr">
        <is>
          <t>Tunai</t>
        </is>
      </c>
      <c r="F146" s="5" t="n">
        <v>5608000</v>
      </c>
      <c r="G146" s="5">
        <f>IF(F146="","",G145+IF(B146="Pemasukan",F146,-F146))</f>
        <v/>
      </c>
    </row>
    <row r="147">
      <c r="A147" s="3" t="n">
        <v>46246</v>
      </c>
      <c r="B147" s="4" t="inlineStr">
        <is>
          <t>Pengeluaran</t>
        </is>
      </c>
      <c r="C147" s="4" t="inlineStr">
        <is>
          <t>Pemasaran</t>
        </is>
      </c>
      <c r="D147" s="4" t="inlineStr">
        <is>
          <t>Iklan Instagram dan promo</t>
        </is>
      </c>
      <c r="E147" s="4" t="inlineStr">
        <is>
          <t>Transfer</t>
        </is>
      </c>
      <c r="F147" s="5" t="n">
        <v>1288000</v>
      </c>
      <c r="G147" s="5">
        <f>IF(F147="","",G146+IF(B147="Pemasukan",F147,-F147))</f>
        <v/>
      </c>
    </row>
    <row r="148">
      <c r="A148" s="3" t="n">
        <v>46248</v>
      </c>
      <c r="B148" s="4" t="inlineStr">
        <is>
          <t>Pemasukan</t>
        </is>
      </c>
      <c r="C148" s="4" t="inlineStr">
        <is>
          <t>Penjualan Kopi</t>
        </is>
      </c>
      <c r="D148" s="4" t="inlineStr">
        <is>
          <t>Rekap penjualan kopi minggu 2</t>
        </is>
      </c>
      <c r="E148" s="4" t="inlineStr">
        <is>
          <t>QRIS</t>
        </is>
      </c>
      <c r="F148" s="5" t="n">
        <v>8063000</v>
      </c>
      <c r="G148" s="5">
        <f>IF(F148="","",G147+IF(B148="Pemasukan",F148,-F148))</f>
        <v/>
      </c>
    </row>
    <row r="149">
      <c r="A149" s="3" t="n">
        <v>46248</v>
      </c>
      <c r="B149" s="4" t="inlineStr">
        <is>
          <t>Pemasukan</t>
        </is>
      </c>
      <c r="C149" s="4" t="inlineStr">
        <is>
          <t>Penjualan Makanan</t>
        </is>
      </c>
      <c r="D149" s="4" t="inlineStr">
        <is>
          <t>Rekap penjualan makanan minggu 2</t>
        </is>
      </c>
      <c r="E149" s="4" t="inlineStr">
        <is>
          <t>Tunai</t>
        </is>
      </c>
      <c r="F149" s="5" t="n">
        <v>3599000</v>
      </c>
      <c r="G149" s="5">
        <f>IF(F149="","",G148+IF(B149="Pemasukan",F149,-F149))</f>
        <v/>
      </c>
    </row>
    <row r="150">
      <c r="A150" s="3" t="n">
        <v>46248</v>
      </c>
      <c r="B150" s="4" t="inlineStr">
        <is>
          <t>Pemasukan</t>
        </is>
      </c>
      <c r="C150" s="4" t="inlineStr">
        <is>
          <t>Pendapatan Lain</t>
        </is>
      </c>
      <c r="D150" s="4" t="inlineStr">
        <is>
          <t>Titip jual pastry</t>
        </is>
      </c>
      <c r="E150" s="4" t="inlineStr">
        <is>
          <t>Tunai</t>
        </is>
      </c>
      <c r="F150" s="5" t="n">
        <v>694000</v>
      </c>
      <c r="G150" s="5">
        <f>IF(F150="","",G149+IF(B150="Pemasukan",F150,-F150))</f>
        <v/>
      </c>
    </row>
    <row r="151">
      <c r="A151" s="3" t="n">
        <v>46250</v>
      </c>
      <c r="B151" s="4" t="inlineStr">
        <is>
          <t>Pengeluaran</t>
        </is>
      </c>
      <c r="C151" s="4" t="inlineStr">
        <is>
          <t>Transport</t>
        </is>
      </c>
      <c r="D151" s="4" t="inlineStr">
        <is>
          <t>Ongkos kirim pesanan</t>
        </is>
      </c>
      <c r="E151" s="4" t="inlineStr">
        <is>
          <t>Tunai</t>
        </is>
      </c>
      <c r="F151" s="5" t="n">
        <v>440000</v>
      </c>
      <c r="G151" s="5">
        <f>IF(F151="","",G150+IF(B151="Pemasukan",F151,-F151))</f>
        <v/>
      </c>
    </row>
    <row r="152">
      <c r="A152" s="3" t="n">
        <v>46253</v>
      </c>
      <c r="B152" s="4" t="inlineStr">
        <is>
          <t>Pengeluaran</t>
        </is>
      </c>
      <c r="C152" s="4" t="inlineStr">
        <is>
          <t>Bahan Baku</t>
        </is>
      </c>
      <c r="D152" s="4" t="inlineStr">
        <is>
          <t>Belanja bahan baku minggu 3</t>
        </is>
      </c>
      <c r="E152" s="4" t="inlineStr">
        <is>
          <t>Tunai</t>
        </is>
      </c>
      <c r="F152" s="5" t="n">
        <v>4634000</v>
      </c>
      <c r="G152" s="5">
        <f>IF(F152="","",G151+IF(B152="Pemasukan",F152,-F152))</f>
        <v/>
      </c>
    </row>
    <row r="153">
      <c r="A153" s="3" t="n">
        <v>46254</v>
      </c>
      <c r="B153" s="4" t="inlineStr">
        <is>
          <t>Pengeluaran</t>
        </is>
      </c>
      <c r="C153" s="4" t="inlineStr">
        <is>
          <t>Listrik &amp; Air</t>
        </is>
      </c>
      <c r="D153" s="4" t="inlineStr">
        <is>
          <t>Tagihan listrik dan air</t>
        </is>
      </c>
      <c r="E153" s="4" t="inlineStr">
        <is>
          <t>Transfer</t>
        </is>
      </c>
      <c r="F153" s="5" t="n">
        <v>1299000</v>
      </c>
      <c r="G153" s="5">
        <f>IF(F153="","",G152+IF(B153="Pemasukan",F153,-F153))</f>
        <v/>
      </c>
    </row>
    <row r="154">
      <c r="A154" s="3" t="n">
        <v>46255</v>
      </c>
      <c r="B154" s="4" t="inlineStr">
        <is>
          <t>Pemasukan</t>
        </is>
      </c>
      <c r="C154" s="4" t="inlineStr">
        <is>
          <t>Penjualan Kopi</t>
        </is>
      </c>
      <c r="D154" s="4" t="inlineStr">
        <is>
          <t>Rekap penjualan kopi minggu 3</t>
        </is>
      </c>
      <c r="E154" s="4" t="inlineStr">
        <is>
          <t>Tunai</t>
        </is>
      </c>
      <c r="F154" s="5" t="n">
        <v>7599000</v>
      </c>
      <c r="G154" s="5">
        <f>IF(F154="","",G153+IF(B154="Pemasukan",F154,-F154))</f>
        <v/>
      </c>
    </row>
    <row r="155">
      <c r="A155" s="3" t="n">
        <v>46255</v>
      </c>
      <c r="B155" s="4" t="inlineStr">
        <is>
          <t>Pemasukan</t>
        </is>
      </c>
      <c r="C155" s="4" t="inlineStr">
        <is>
          <t>Penjualan Makanan</t>
        </is>
      </c>
      <c r="D155" s="4" t="inlineStr">
        <is>
          <t>Rekap penjualan makanan minggu 3</t>
        </is>
      </c>
      <c r="E155" s="4" t="inlineStr">
        <is>
          <t>Tunai</t>
        </is>
      </c>
      <c r="F155" s="5" t="n">
        <v>3743000</v>
      </c>
      <c r="G155" s="5">
        <f>IF(F155="","",G154+IF(B155="Pemasukan",F155,-F155))</f>
        <v/>
      </c>
    </row>
    <row r="156">
      <c r="A156" s="3" t="n">
        <v>46256</v>
      </c>
      <c r="B156" s="4" t="inlineStr">
        <is>
          <t>Pengeluaran</t>
        </is>
      </c>
      <c r="C156" s="4" t="inlineStr">
        <is>
          <t>Lain-lain</t>
        </is>
      </c>
      <c r="D156" s="4" t="inlineStr">
        <is>
          <t>Kebersihan dan perlengkapan</t>
        </is>
      </c>
      <c r="E156" s="4" t="inlineStr">
        <is>
          <t>Tunai</t>
        </is>
      </c>
      <c r="F156" s="5" t="n">
        <v>344000</v>
      </c>
      <c r="G156" s="5">
        <f>IF(F156="","",G155+IF(B156="Pemasukan",F156,-F156))</f>
        <v/>
      </c>
    </row>
    <row r="157">
      <c r="A157" s="3" t="n">
        <v>46259</v>
      </c>
      <c r="B157" s="4" t="inlineStr">
        <is>
          <t>Pengeluaran</t>
        </is>
      </c>
      <c r="C157" s="4" t="inlineStr">
        <is>
          <t>Gaji Karyawan</t>
        </is>
      </c>
      <c r="D157" s="4" t="inlineStr">
        <is>
          <t>Gaji 3 karyawan</t>
        </is>
      </c>
      <c r="E157" s="4" t="inlineStr">
        <is>
          <t>Transfer</t>
        </is>
      </c>
      <c r="F157" s="5" t="n">
        <v>9000000</v>
      </c>
      <c r="G157" s="5">
        <f>IF(F157="","",G156+IF(B157="Pemasukan",F157,-F157))</f>
        <v/>
      </c>
    </row>
    <row r="158">
      <c r="A158" s="3" t="n">
        <v>46260</v>
      </c>
      <c r="B158" s="4" t="inlineStr">
        <is>
          <t>Pengeluaran</t>
        </is>
      </c>
      <c r="C158" s="4" t="inlineStr">
        <is>
          <t>Bahan Baku</t>
        </is>
      </c>
      <c r="D158" s="4" t="inlineStr">
        <is>
          <t>Belanja bahan baku minggu 4</t>
        </is>
      </c>
      <c r="E158" s="4" t="inlineStr">
        <is>
          <t>Tunai</t>
        </is>
      </c>
      <c r="F158" s="5" t="n">
        <v>5369000</v>
      </c>
      <c r="G158" s="5">
        <f>IF(F158="","",G157+IF(B158="Pemasukan",F158,-F158))</f>
        <v/>
      </c>
    </row>
    <row r="159">
      <c r="A159" s="3" t="n">
        <v>46260</v>
      </c>
      <c r="B159" s="4" t="inlineStr">
        <is>
          <t>Pemasukan</t>
        </is>
      </c>
      <c r="C159" s="4" t="inlineStr">
        <is>
          <t>Pesanan Katering</t>
        </is>
      </c>
      <c r="D159" s="4" t="inlineStr">
        <is>
          <t>Pesanan katering kantor</t>
        </is>
      </c>
      <c r="E159" s="4" t="inlineStr">
        <is>
          <t>Transfer</t>
        </is>
      </c>
      <c r="F159" s="5" t="n">
        <v>3486000</v>
      </c>
      <c r="G159" s="5">
        <f>IF(F159="","",G158+IF(B159="Pemasukan",F159,-F159))</f>
        <v/>
      </c>
    </row>
    <row r="160">
      <c r="A160" s="3" t="n">
        <v>46262</v>
      </c>
      <c r="B160" s="4" t="inlineStr">
        <is>
          <t>Pemasukan</t>
        </is>
      </c>
      <c r="C160" s="4" t="inlineStr">
        <is>
          <t>Penjualan Kopi</t>
        </is>
      </c>
      <c r="D160" s="4" t="inlineStr">
        <is>
          <t>Rekap penjualan kopi minggu 4</t>
        </is>
      </c>
      <c r="E160" s="4" t="inlineStr">
        <is>
          <t>Tunai</t>
        </is>
      </c>
      <c r="F160" s="5" t="n">
        <v>8467000</v>
      </c>
      <c r="G160" s="5">
        <f>IF(F160="","",G159+IF(B160="Pemasukan",F160,-F160))</f>
        <v/>
      </c>
    </row>
    <row r="161">
      <c r="A161" s="3" t="n">
        <v>46262</v>
      </c>
      <c r="B161" s="4" t="inlineStr">
        <is>
          <t>Pemasukan</t>
        </is>
      </c>
      <c r="C161" s="4" t="inlineStr">
        <is>
          <t>Penjualan Makanan</t>
        </is>
      </c>
      <c r="D161" s="4" t="inlineStr">
        <is>
          <t>Rekap penjualan makanan minggu 4</t>
        </is>
      </c>
      <c r="E161" s="4" t="inlineStr">
        <is>
          <t>Tunai</t>
        </is>
      </c>
      <c r="F161" s="5" t="n">
        <v>3639000</v>
      </c>
      <c r="G161" s="5">
        <f>IF(F161="","",G160+IF(B161="Pemasukan",F161,-F161))</f>
        <v/>
      </c>
    </row>
    <row r="162">
      <c r="A162" s="3" t="n">
        <v>46266</v>
      </c>
      <c r="B162" s="4" t="inlineStr">
        <is>
          <t>Pengeluaran</t>
        </is>
      </c>
      <c r="C162" s="4" t="inlineStr">
        <is>
          <t>Sewa Tempat</t>
        </is>
      </c>
      <c r="D162" s="4" t="inlineStr">
        <is>
          <t>Sewa kios bulanan</t>
        </is>
      </c>
      <c r="E162" s="4" t="inlineStr">
        <is>
          <t>Transfer</t>
        </is>
      </c>
      <c r="F162" s="5" t="n">
        <v>4500000</v>
      </c>
      <c r="G162" s="5">
        <f>IF(F162="","",G161+IF(B162="Pemasukan",F162,-F162))</f>
        <v/>
      </c>
    </row>
    <row r="163">
      <c r="A163" s="3" t="n">
        <v>46270</v>
      </c>
      <c r="B163" s="4" t="inlineStr">
        <is>
          <t>Pengeluaran</t>
        </is>
      </c>
      <c r="C163" s="4" t="inlineStr">
        <is>
          <t>Bahan Baku</t>
        </is>
      </c>
      <c r="D163" s="4" t="inlineStr">
        <is>
          <t>Belanja bahan baku minggu 1</t>
        </is>
      </c>
      <c r="E163" s="4" t="inlineStr">
        <is>
          <t>Tunai</t>
        </is>
      </c>
      <c r="F163" s="5" t="n">
        <v>5148000</v>
      </c>
      <c r="G163" s="5">
        <f>IF(F163="","",G162+IF(B163="Pemasukan",F163,-F163))</f>
        <v/>
      </c>
    </row>
    <row r="164">
      <c r="A164" s="3" t="n">
        <v>46272</v>
      </c>
      <c r="B164" s="4" t="inlineStr">
        <is>
          <t>Pemasukan</t>
        </is>
      </c>
      <c r="C164" s="4" t="inlineStr">
        <is>
          <t>Penjualan Kopi</t>
        </is>
      </c>
      <c r="D164" s="4" t="inlineStr">
        <is>
          <t>Rekap penjualan kopi minggu 1</t>
        </is>
      </c>
      <c r="E164" s="4" t="inlineStr">
        <is>
          <t>QRIS</t>
        </is>
      </c>
      <c r="F164" s="5" t="n">
        <v>7596000</v>
      </c>
      <c r="G164" s="5">
        <f>IF(F164="","",G163+IF(B164="Pemasukan",F164,-F164))</f>
        <v/>
      </c>
    </row>
    <row r="165">
      <c r="A165" s="3" t="n">
        <v>46272</v>
      </c>
      <c r="B165" s="4" t="inlineStr">
        <is>
          <t>Pemasukan</t>
        </is>
      </c>
      <c r="C165" s="4" t="inlineStr">
        <is>
          <t>Penjualan Makanan</t>
        </is>
      </c>
      <c r="D165" s="4" t="inlineStr">
        <is>
          <t>Rekap penjualan makanan minggu 1</t>
        </is>
      </c>
      <c r="E165" s="4" t="inlineStr">
        <is>
          <t>Tunai</t>
        </is>
      </c>
      <c r="F165" s="5" t="n">
        <v>3883000</v>
      </c>
      <c r="G165" s="5">
        <f>IF(F165="","",G164+IF(B165="Pemasukan",F165,-F165))</f>
        <v/>
      </c>
    </row>
    <row r="166">
      <c r="A166" s="3" t="n">
        <v>46273</v>
      </c>
      <c r="B166" s="4" t="inlineStr">
        <is>
          <t>Pemasukan</t>
        </is>
      </c>
      <c r="C166" s="4" t="inlineStr">
        <is>
          <t>Pesanan Katering</t>
        </is>
      </c>
      <c r="D166" s="4" t="inlineStr">
        <is>
          <t>Pesanan katering kantor</t>
        </is>
      </c>
      <c r="E166" s="4" t="inlineStr">
        <is>
          <t>Transfer</t>
        </is>
      </c>
      <c r="F166" s="5" t="n">
        <v>3589000</v>
      </c>
      <c r="G166" s="5">
        <f>IF(F166="","",G165+IF(B166="Pemasukan",F166,-F166))</f>
        <v/>
      </c>
    </row>
    <row r="167">
      <c r="A167" s="3" t="n">
        <v>46275</v>
      </c>
      <c r="B167" s="4" t="inlineStr">
        <is>
          <t>Pengeluaran</t>
        </is>
      </c>
      <c r="C167" s="4" t="inlineStr">
        <is>
          <t>Peralatan</t>
        </is>
      </c>
      <c r="D167" s="4" t="inlineStr">
        <is>
          <t>Perbaikan freezer</t>
        </is>
      </c>
      <c r="E167" s="4" t="inlineStr">
        <is>
          <t>Tunai</t>
        </is>
      </c>
      <c r="F167" s="5" t="n">
        <v>1800000</v>
      </c>
      <c r="G167" s="5">
        <f>IF(F167="","",G166+IF(B167="Pemasukan",F167,-F167))</f>
        <v/>
      </c>
    </row>
    <row r="168">
      <c r="A168" s="3" t="n">
        <v>46277</v>
      </c>
      <c r="B168" s="4" t="inlineStr">
        <is>
          <t>Pengeluaran</t>
        </is>
      </c>
      <c r="C168" s="4" t="inlineStr">
        <is>
          <t>Bahan Baku</t>
        </is>
      </c>
      <c r="D168" s="4" t="inlineStr">
        <is>
          <t>Belanja bahan baku minggu 2</t>
        </is>
      </c>
      <c r="E168" s="4" t="inlineStr">
        <is>
          <t>Transfer</t>
        </is>
      </c>
      <c r="F168" s="5" t="n">
        <v>4935000</v>
      </c>
      <c r="G168" s="5">
        <f>IF(F168="","",G167+IF(B168="Pemasukan",F168,-F168))</f>
        <v/>
      </c>
    </row>
    <row r="169">
      <c r="A169" s="3" t="n">
        <v>46277</v>
      </c>
      <c r="B169" s="4" t="inlineStr">
        <is>
          <t>Pengeluaran</t>
        </is>
      </c>
      <c r="C169" s="4" t="inlineStr">
        <is>
          <t>Pemasaran</t>
        </is>
      </c>
      <c r="D169" s="4" t="inlineStr">
        <is>
          <t>Iklan Instagram dan promo</t>
        </is>
      </c>
      <c r="E169" s="4" t="inlineStr">
        <is>
          <t>Transfer</t>
        </is>
      </c>
      <c r="F169" s="5" t="n">
        <v>1297000</v>
      </c>
      <c r="G169" s="5">
        <f>IF(F169="","",G168+IF(B169="Pemasukan",F169,-F169))</f>
        <v/>
      </c>
    </row>
    <row r="170">
      <c r="A170" s="3" t="n">
        <v>46279</v>
      </c>
      <c r="B170" s="4" t="inlineStr">
        <is>
          <t>Pemasukan</t>
        </is>
      </c>
      <c r="C170" s="4" t="inlineStr">
        <is>
          <t>Penjualan Kopi</t>
        </is>
      </c>
      <c r="D170" s="4" t="inlineStr">
        <is>
          <t>Rekap penjualan kopi minggu 2</t>
        </is>
      </c>
      <c r="E170" s="4" t="inlineStr">
        <is>
          <t>QRIS</t>
        </is>
      </c>
      <c r="F170" s="5" t="n">
        <v>8764000</v>
      </c>
      <c r="G170" s="5">
        <f>IF(F170="","",G169+IF(B170="Pemasukan",F170,-F170))</f>
        <v/>
      </c>
    </row>
    <row r="171">
      <c r="A171" s="3" t="n">
        <v>46279</v>
      </c>
      <c r="B171" s="4" t="inlineStr">
        <is>
          <t>Pemasukan</t>
        </is>
      </c>
      <c r="C171" s="4" t="inlineStr">
        <is>
          <t>Penjualan Makanan</t>
        </is>
      </c>
      <c r="D171" s="4" t="inlineStr">
        <is>
          <t>Rekap penjualan makanan minggu 2</t>
        </is>
      </c>
      <c r="E171" s="4" t="inlineStr">
        <is>
          <t>Tunai</t>
        </is>
      </c>
      <c r="F171" s="5" t="n">
        <v>4095000</v>
      </c>
      <c r="G171" s="5">
        <f>IF(F171="","",G170+IF(B171="Pemasukan",F171,-F171))</f>
        <v/>
      </c>
    </row>
    <row r="172">
      <c r="A172" s="3" t="n">
        <v>46281</v>
      </c>
      <c r="B172" s="4" t="inlineStr">
        <is>
          <t>Pengeluaran</t>
        </is>
      </c>
      <c r="C172" s="4" t="inlineStr">
        <is>
          <t>Transport</t>
        </is>
      </c>
      <c r="D172" s="4" t="inlineStr">
        <is>
          <t>Ongkos kirim pesanan</t>
        </is>
      </c>
      <c r="E172" s="4" t="inlineStr">
        <is>
          <t>Tunai</t>
        </is>
      </c>
      <c r="F172" s="5" t="n">
        <v>504000</v>
      </c>
      <c r="G172" s="5">
        <f>IF(F172="","",G171+IF(B172="Pemasukan",F172,-F172))</f>
        <v/>
      </c>
    </row>
    <row r="173">
      <c r="A173" s="3" t="n">
        <v>46282</v>
      </c>
      <c r="B173" s="4" t="inlineStr">
        <is>
          <t>Pemasukan</t>
        </is>
      </c>
      <c r="C173" s="4" t="inlineStr">
        <is>
          <t>Pendapatan Lain</t>
        </is>
      </c>
      <c r="D173" s="4" t="inlineStr">
        <is>
          <t>Titip jual pastry</t>
        </is>
      </c>
      <c r="E173" s="4" t="inlineStr">
        <is>
          <t>Tunai</t>
        </is>
      </c>
      <c r="F173" s="5" t="n">
        <v>467000</v>
      </c>
      <c r="G173" s="5">
        <f>IF(F173="","",G172+IF(B173="Pemasukan",F173,-F173))</f>
        <v/>
      </c>
    </row>
    <row r="174">
      <c r="A174" s="3" t="n">
        <v>46284</v>
      </c>
      <c r="B174" s="4" t="inlineStr">
        <is>
          <t>Pengeluaran</t>
        </is>
      </c>
      <c r="C174" s="4" t="inlineStr">
        <is>
          <t>Bahan Baku</t>
        </is>
      </c>
      <c r="D174" s="4" t="inlineStr">
        <is>
          <t>Belanja bahan baku minggu 3</t>
        </is>
      </c>
      <c r="E174" s="4" t="inlineStr">
        <is>
          <t>Tunai</t>
        </is>
      </c>
      <c r="F174" s="5" t="n">
        <v>5003000</v>
      </c>
      <c r="G174" s="5">
        <f>IF(F174="","",G173+IF(B174="Pemasukan",F174,-F174))</f>
        <v/>
      </c>
    </row>
    <row r="175">
      <c r="A175" s="3" t="n">
        <v>46285</v>
      </c>
      <c r="B175" s="4" t="inlineStr">
        <is>
          <t>Pengeluaran</t>
        </is>
      </c>
      <c r="C175" s="4" t="inlineStr">
        <is>
          <t>Listrik &amp; Air</t>
        </is>
      </c>
      <c r="D175" s="4" t="inlineStr">
        <is>
          <t>Tagihan listrik dan air</t>
        </is>
      </c>
      <c r="E175" s="4" t="inlineStr">
        <is>
          <t>Transfer</t>
        </is>
      </c>
      <c r="F175" s="5" t="n">
        <v>1269000</v>
      </c>
      <c r="G175" s="5">
        <f>IF(F175="","",G174+IF(B175="Pemasukan",F175,-F175))</f>
        <v/>
      </c>
    </row>
    <row r="176">
      <c r="A176" s="3" t="n">
        <v>46286</v>
      </c>
      <c r="B176" s="4" t="inlineStr">
        <is>
          <t>Pemasukan</t>
        </is>
      </c>
      <c r="C176" s="4" t="inlineStr">
        <is>
          <t>Penjualan Kopi</t>
        </is>
      </c>
      <c r="D176" s="4" t="inlineStr">
        <is>
          <t>Rekap penjualan kopi minggu 3</t>
        </is>
      </c>
      <c r="E176" s="4" t="inlineStr">
        <is>
          <t>Tunai</t>
        </is>
      </c>
      <c r="F176" s="5" t="n">
        <v>8461000</v>
      </c>
      <c r="G176" s="5">
        <f>IF(F176="","",G175+IF(B176="Pemasukan",F176,-F176))</f>
        <v/>
      </c>
    </row>
    <row r="177">
      <c r="A177" s="3" t="n">
        <v>46286</v>
      </c>
      <c r="B177" s="4" t="inlineStr">
        <is>
          <t>Pemasukan</t>
        </is>
      </c>
      <c r="C177" s="4" t="inlineStr">
        <is>
          <t>Penjualan Makanan</t>
        </is>
      </c>
      <c r="D177" s="4" t="inlineStr">
        <is>
          <t>Rekap penjualan makanan minggu 3</t>
        </is>
      </c>
      <c r="E177" s="4" t="inlineStr">
        <is>
          <t>Tunai</t>
        </is>
      </c>
      <c r="F177" s="5" t="n">
        <v>3895000</v>
      </c>
      <c r="G177" s="5">
        <f>IF(F177="","",G176+IF(B177="Pemasukan",F177,-F177))</f>
        <v/>
      </c>
    </row>
    <row r="178">
      <c r="A178" s="3" t="n">
        <v>46287</v>
      </c>
      <c r="B178" s="4" t="inlineStr">
        <is>
          <t>Pengeluaran</t>
        </is>
      </c>
      <c r="C178" s="4" t="inlineStr">
        <is>
          <t>Lain-lain</t>
        </is>
      </c>
      <c r="D178" s="4" t="inlineStr">
        <is>
          <t>Kebersihan dan perlengkapan</t>
        </is>
      </c>
      <c r="E178" s="4" t="inlineStr">
        <is>
          <t>Tunai</t>
        </is>
      </c>
      <c r="F178" s="5" t="n">
        <v>455000</v>
      </c>
      <c r="G178" s="5">
        <f>IF(F178="","",G177+IF(B178="Pemasukan",F178,-F178))</f>
        <v/>
      </c>
    </row>
    <row r="179">
      <c r="A179" s="3" t="n">
        <v>46290</v>
      </c>
      <c r="B179" s="4" t="inlineStr">
        <is>
          <t>Pengeluaran</t>
        </is>
      </c>
      <c r="C179" s="4" t="inlineStr">
        <is>
          <t>Gaji Karyawan</t>
        </is>
      </c>
      <c r="D179" s="4" t="inlineStr">
        <is>
          <t>Gaji 3 karyawan</t>
        </is>
      </c>
      <c r="E179" s="4" t="inlineStr">
        <is>
          <t>Transfer</t>
        </is>
      </c>
      <c r="F179" s="5" t="n">
        <v>9000000</v>
      </c>
      <c r="G179" s="5">
        <f>IF(F179="","",G178+IF(B179="Pemasukan",F179,-F179))</f>
        <v/>
      </c>
    </row>
    <row r="180">
      <c r="A180" s="3" t="n">
        <v>46291</v>
      </c>
      <c r="B180" s="4" t="inlineStr">
        <is>
          <t>Pengeluaran</t>
        </is>
      </c>
      <c r="C180" s="4" t="inlineStr">
        <is>
          <t>Bahan Baku</t>
        </is>
      </c>
      <c r="D180" s="4" t="inlineStr">
        <is>
          <t>Belanja bahan baku minggu 4</t>
        </is>
      </c>
      <c r="E180" s="4" t="inlineStr">
        <is>
          <t>Tunai</t>
        </is>
      </c>
      <c r="F180" s="5" t="n">
        <v>5781000</v>
      </c>
      <c r="G180" s="5">
        <f>IF(F180="","",G179+IF(B180="Pemasukan",F180,-F180))</f>
        <v/>
      </c>
    </row>
    <row r="181">
      <c r="A181" s="3" t="n">
        <v>46293</v>
      </c>
      <c r="B181" s="4" t="inlineStr">
        <is>
          <t>Pemasukan</t>
        </is>
      </c>
      <c r="C181" s="4" t="inlineStr">
        <is>
          <t>Penjualan Kopi</t>
        </is>
      </c>
      <c r="D181" s="4" t="inlineStr">
        <is>
          <t>Rekap penjualan kopi minggu 4</t>
        </is>
      </c>
      <c r="E181" s="4" t="inlineStr">
        <is>
          <t>QRIS</t>
        </is>
      </c>
      <c r="F181" s="5" t="n">
        <v>8855000</v>
      </c>
      <c r="G181" s="5">
        <f>IF(F181="","",G180+IF(B181="Pemasukan",F181,-F181))</f>
        <v/>
      </c>
    </row>
    <row r="182">
      <c r="A182" s="3" t="n">
        <v>46293</v>
      </c>
      <c r="B182" s="4" t="inlineStr">
        <is>
          <t>Pemasukan</t>
        </is>
      </c>
      <c r="C182" s="4" t="inlineStr">
        <is>
          <t>Penjualan Makanan</t>
        </is>
      </c>
      <c r="D182" s="4" t="inlineStr">
        <is>
          <t>Rekap penjualan makanan minggu 4</t>
        </is>
      </c>
      <c r="E182" s="4" t="inlineStr">
        <is>
          <t>Tunai</t>
        </is>
      </c>
      <c r="F182" s="5" t="n">
        <v>3373000</v>
      </c>
      <c r="G182" s="5">
        <f>IF(F182="","",G181+IF(B182="Pemasukan",F182,-F182))</f>
        <v/>
      </c>
    </row>
    <row r="183">
      <c r="A183" s="3" t="n">
        <v>46296</v>
      </c>
      <c r="B183" s="4" t="inlineStr">
        <is>
          <t>Pengeluaran</t>
        </is>
      </c>
      <c r="C183" s="4" t="inlineStr">
        <is>
          <t>Sewa Tempat</t>
        </is>
      </c>
      <c r="D183" s="4" t="inlineStr">
        <is>
          <t>Sewa kios bulanan</t>
        </is>
      </c>
      <c r="E183" s="4" t="inlineStr">
        <is>
          <t>Transfer</t>
        </is>
      </c>
      <c r="F183" s="5" t="n">
        <v>4500000</v>
      </c>
      <c r="G183" s="5">
        <f>IF(F183="","",G182+IF(B183="Pemasukan",F183,-F183))</f>
        <v/>
      </c>
    </row>
    <row r="184">
      <c r="A184" s="3" t="n">
        <v>46300</v>
      </c>
      <c r="B184" s="4" t="inlineStr">
        <is>
          <t>Pengeluaran</t>
        </is>
      </c>
      <c r="C184" s="4" t="inlineStr">
        <is>
          <t>Bahan Baku</t>
        </is>
      </c>
      <c r="D184" s="4" t="inlineStr">
        <is>
          <t>Belanja bahan baku minggu 1</t>
        </is>
      </c>
      <c r="E184" s="4" t="inlineStr">
        <is>
          <t>Transfer</t>
        </is>
      </c>
      <c r="F184" s="5" t="n">
        <v>5194000</v>
      </c>
      <c r="G184" s="5">
        <f>IF(F184="","",G183+IF(B184="Pemasukan",F184,-F184))</f>
        <v/>
      </c>
    </row>
    <row r="185">
      <c r="A185" s="3" t="n">
        <v>46302</v>
      </c>
      <c r="B185" s="4" t="inlineStr">
        <is>
          <t>Pemasukan</t>
        </is>
      </c>
      <c r="C185" s="4" t="inlineStr">
        <is>
          <t>Penjualan Kopi</t>
        </is>
      </c>
      <c r="D185" s="4" t="inlineStr">
        <is>
          <t>Rekap penjualan kopi minggu 1</t>
        </is>
      </c>
      <c r="E185" s="4" t="inlineStr">
        <is>
          <t>QRIS</t>
        </is>
      </c>
      <c r="F185" s="5" t="n">
        <v>8736000</v>
      </c>
      <c r="G185" s="5">
        <f>IF(F185="","",G184+IF(B185="Pemasukan",F185,-F185))</f>
        <v/>
      </c>
    </row>
    <row r="186">
      <c r="A186" s="3" t="n">
        <v>46302</v>
      </c>
      <c r="B186" s="4" t="inlineStr">
        <is>
          <t>Pemasukan</t>
        </is>
      </c>
      <c r="C186" s="4" t="inlineStr">
        <is>
          <t>Penjualan Makanan</t>
        </is>
      </c>
      <c r="D186" s="4" t="inlineStr">
        <is>
          <t>Rekap penjualan makanan minggu 1</t>
        </is>
      </c>
      <c r="E186" s="4" t="inlineStr">
        <is>
          <t>QRIS</t>
        </is>
      </c>
      <c r="F186" s="5" t="n">
        <v>3586000</v>
      </c>
      <c r="G186" s="5">
        <f>IF(F186="","",G185+IF(B186="Pemasukan",F186,-F186))</f>
        <v/>
      </c>
    </row>
    <row r="187">
      <c r="A187" s="3" t="n">
        <v>46307</v>
      </c>
      <c r="B187" s="4" t="inlineStr">
        <is>
          <t>Pengeluaran</t>
        </is>
      </c>
      <c r="C187" s="4" t="inlineStr">
        <is>
          <t>Bahan Baku</t>
        </is>
      </c>
      <c r="D187" s="4" t="inlineStr">
        <is>
          <t>Belanja bahan baku minggu 2</t>
        </is>
      </c>
      <c r="E187" s="4" t="inlineStr">
        <is>
          <t>Tunai</t>
        </is>
      </c>
      <c r="F187" s="5" t="n">
        <v>5621000</v>
      </c>
      <c r="G187" s="5">
        <f>IF(F187="","",G186+IF(B187="Pemasukan",F187,-F187))</f>
        <v/>
      </c>
    </row>
    <row r="188">
      <c r="A188" s="3" t="n">
        <v>46307</v>
      </c>
      <c r="B188" s="4" t="inlineStr">
        <is>
          <t>Pengeluaran</t>
        </is>
      </c>
      <c r="C188" s="4" t="inlineStr">
        <is>
          <t>Pemasaran</t>
        </is>
      </c>
      <c r="D188" s="4" t="inlineStr">
        <is>
          <t>Iklan Instagram dan promo</t>
        </is>
      </c>
      <c r="E188" s="4" t="inlineStr">
        <is>
          <t>Transfer</t>
        </is>
      </c>
      <c r="F188" s="5" t="n">
        <v>811000</v>
      </c>
      <c r="G188" s="5">
        <f>IF(F188="","",G187+IF(B188="Pemasukan",F188,-F188))</f>
        <v/>
      </c>
    </row>
    <row r="189">
      <c r="A189" s="3" t="n">
        <v>46309</v>
      </c>
      <c r="B189" s="4" t="inlineStr">
        <is>
          <t>Pemasukan</t>
        </is>
      </c>
      <c r="C189" s="4" t="inlineStr">
        <is>
          <t>Penjualan Kopi</t>
        </is>
      </c>
      <c r="D189" s="4" t="inlineStr">
        <is>
          <t>Rekap penjualan kopi minggu 2</t>
        </is>
      </c>
      <c r="E189" s="4" t="inlineStr">
        <is>
          <t>Tunai</t>
        </is>
      </c>
      <c r="F189" s="5" t="n">
        <v>7703000</v>
      </c>
      <c r="G189" s="5">
        <f>IF(F189="","",G188+IF(B189="Pemasukan",F189,-F189))</f>
        <v/>
      </c>
    </row>
    <row r="190">
      <c r="A190" s="3" t="n">
        <v>46309</v>
      </c>
      <c r="B190" s="4" t="inlineStr">
        <is>
          <t>Pemasukan</t>
        </is>
      </c>
      <c r="C190" s="4" t="inlineStr">
        <is>
          <t>Penjualan Makanan</t>
        </is>
      </c>
      <c r="D190" s="4" t="inlineStr">
        <is>
          <t>Rekap penjualan makanan minggu 2</t>
        </is>
      </c>
      <c r="E190" s="4" t="inlineStr">
        <is>
          <t>QRIS</t>
        </is>
      </c>
      <c r="F190" s="5" t="n">
        <v>3973000</v>
      </c>
      <c r="G190" s="5">
        <f>IF(F190="","",G189+IF(B190="Pemasukan",F190,-F190))</f>
        <v/>
      </c>
    </row>
    <row r="191">
      <c r="A191" s="3" t="n">
        <v>46311</v>
      </c>
      <c r="B191" s="4" t="inlineStr">
        <is>
          <t>Pengeluaran</t>
        </is>
      </c>
      <c r="C191" s="4" t="inlineStr">
        <is>
          <t>Transport</t>
        </is>
      </c>
      <c r="D191" s="4" t="inlineStr">
        <is>
          <t>Ongkos kirim pesanan</t>
        </is>
      </c>
      <c r="E191" s="4" t="inlineStr">
        <is>
          <t>Tunai</t>
        </is>
      </c>
      <c r="F191" s="5" t="n">
        <v>676000</v>
      </c>
      <c r="G191" s="5">
        <f>IF(F191="","",G190+IF(B191="Pemasukan",F191,-F191))</f>
        <v/>
      </c>
    </row>
    <row r="192">
      <c r="A192" s="3" t="n">
        <v>46312</v>
      </c>
      <c r="B192" s="4" t="inlineStr">
        <is>
          <t>Pemasukan</t>
        </is>
      </c>
      <c r="C192" s="4" t="inlineStr">
        <is>
          <t>Pesanan Katering</t>
        </is>
      </c>
      <c r="D192" s="4" t="inlineStr">
        <is>
          <t>Pesanan katering kantor</t>
        </is>
      </c>
      <c r="E192" s="4" t="inlineStr">
        <is>
          <t>Transfer</t>
        </is>
      </c>
      <c r="F192" s="5" t="n">
        <v>6367000</v>
      </c>
      <c r="G192" s="5">
        <f>IF(F192="","",G191+IF(B192="Pemasukan",F192,-F192))</f>
        <v/>
      </c>
    </row>
    <row r="193">
      <c r="A193" s="3" t="n">
        <v>46314</v>
      </c>
      <c r="B193" s="4" t="inlineStr">
        <is>
          <t>Pengeluaran</t>
        </is>
      </c>
      <c r="C193" s="4" t="inlineStr">
        <is>
          <t>Bahan Baku</t>
        </is>
      </c>
      <c r="D193" s="4" t="inlineStr">
        <is>
          <t>Belanja bahan baku minggu 3</t>
        </is>
      </c>
      <c r="E193" s="4" t="inlineStr">
        <is>
          <t>Tunai</t>
        </is>
      </c>
      <c r="F193" s="5" t="n">
        <v>5732000</v>
      </c>
      <c r="G193" s="5">
        <f>IF(F193="","",G192+IF(B193="Pemasukan",F193,-F193))</f>
        <v/>
      </c>
    </row>
    <row r="194">
      <c r="A194" s="3" t="n">
        <v>46315</v>
      </c>
      <c r="B194" s="4" t="inlineStr">
        <is>
          <t>Pengeluaran</t>
        </is>
      </c>
      <c r="C194" s="4" t="inlineStr">
        <is>
          <t>Listrik &amp; Air</t>
        </is>
      </c>
      <c r="D194" s="4" t="inlineStr">
        <is>
          <t>Tagihan listrik dan air</t>
        </is>
      </c>
      <c r="E194" s="4" t="inlineStr">
        <is>
          <t>Transfer</t>
        </is>
      </c>
      <c r="F194" s="5" t="n">
        <v>1156000</v>
      </c>
      <c r="G194" s="5">
        <f>IF(F194="","",G193+IF(B194="Pemasukan",F194,-F194))</f>
        <v/>
      </c>
    </row>
    <row r="195">
      <c r="A195" s="3" t="n">
        <v>46316</v>
      </c>
      <c r="B195" s="4" t="inlineStr">
        <is>
          <t>Pemasukan</t>
        </is>
      </c>
      <c r="C195" s="4" t="inlineStr">
        <is>
          <t>Penjualan Kopi</t>
        </is>
      </c>
      <c r="D195" s="4" t="inlineStr">
        <is>
          <t>Rekap penjualan kopi minggu 3</t>
        </is>
      </c>
      <c r="E195" s="4" t="inlineStr">
        <is>
          <t>Tunai</t>
        </is>
      </c>
      <c r="F195" s="5" t="n">
        <v>9213000</v>
      </c>
      <c r="G195" s="5">
        <f>IF(F195="","",G194+IF(B195="Pemasukan",F195,-F195))</f>
        <v/>
      </c>
    </row>
    <row r="196">
      <c r="A196" s="3" t="n">
        <v>46316</v>
      </c>
      <c r="B196" s="4" t="inlineStr">
        <is>
          <t>Pemasukan</t>
        </is>
      </c>
      <c r="C196" s="4" t="inlineStr">
        <is>
          <t>Penjualan Makanan</t>
        </is>
      </c>
      <c r="D196" s="4" t="inlineStr">
        <is>
          <t>Rekap penjualan makanan minggu 3</t>
        </is>
      </c>
      <c r="E196" s="4" t="inlineStr">
        <is>
          <t>QRIS</t>
        </is>
      </c>
      <c r="F196" s="5" t="n">
        <v>3999000</v>
      </c>
      <c r="G196" s="5">
        <f>IF(F196="","",G195+IF(B196="Pemasukan",F196,-F196))</f>
        <v/>
      </c>
    </row>
    <row r="197">
      <c r="A197" s="3" t="n">
        <v>46317</v>
      </c>
      <c r="B197" s="4" t="inlineStr">
        <is>
          <t>Pengeluaran</t>
        </is>
      </c>
      <c r="C197" s="4" t="inlineStr">
        <is>
          <t>Lain-lain</t>
        </is>
      </c>
      <c r="D197" s="4" t="inlineStr">
        <is>
          <t>Kebersihan dan perlengkapan</t>
        </is>
      </c>
      <c r="E197" s="4" t="inlineStr">
        <is>
          <t>Tunai</t>
        </is>
      </c>
      <c r="F197" s="5" t="n">
        <v>410000</v>
      </c>
      <c r="G197" s="5">
        <f>IF(F197="","",G196+IF(B197="Pemasukan",F197,-F197))</f>
        <v/>
      </c>
    </row>
    <row r="198">
      <c r="A198" s="3" t="n">
        <v>46320</v>
      </c>
      <c r="B198" s="4" t="inlineStr">
        <is>
          <t>Pengeluaran</t>
        </is>
      </c>
      <c r="C198" s="4" t="inlineStr">
        <is>
          <t>Gaji Karyawan</t>
        </is>
      </c>
      <c r="D198" s="4" t="inlineStr">
        <is>
          <t>Gaji 3 karyawan</t>
        </is>
      </c>
      <c r="E198" s="4" t="inlineStr">
        <is>
          <t>Transfer</t>
        </is>
      </c>
      <c r="F198" s="5" t="n">
        <v>9000000</v>
      </c>
      <c r="G198" s="5">
        <f>IF(F198="","",G197+IF(B198="Pemasukan",F198,-F198))</f>
        <v/>
      </c>
    </row>
    <row r="199">
      <c r="A199" s="3" t="n">
        <v>46321</v>
      </c>
      <c r="B199" s="4" t="inlineStr">
        <is>
          <t>Pengeluaran</t>
        </is>
      </c>
      <c r="C199" s="4" t="inlineStr">
        <is>
          <t>Bahan Baku</t>
        </is>
      </c>
      <c r="D199" s="4" t="inlineStr">
        <is>
          <t>Belanja bahan baku minggu 4</t>
        </is>
      </c>
      <c r="E199" s="4" t="inlineStr">
        <is>
          <t>Transfer</t>
        </is>
      </c>
      <c r="F199" s="5" t="n">
        <v>5622000</v>
      </c>
      <c r="G199" s="5">
        <f>IF(F199="","",G198+IF(B199="Pemasukan",F199,-F199))</f>
        <v/>
      </c>
    </row>
    <row r="200">
      <c r="A200" s="3" t="n">
        <v>46323</v>
      </c>
      <c r="B200" s="4" t="inlineStr">
        <is>
          <t>Pemasukan</t>
        </is>
      </c>
      <c r="C200" s="4" t="inlineStr">
        <is>
          <t>Penjualan Kopi</t>
        </is>
      </c>
      <c r="D200" s="4" t="inlineStr">
        <is>
          <t>Rekap penjualan kopi minggu 4</t>
        </is>
      </c>
      <c r="E200" s="4" t="inlineStr">
        <is>
          <t>Tunai</t>
        </is>
      </c>
      <c r="F200" s="5" t="n">
        <v>8614000</v>
      </c>
      <c r="G200" s="5">
        <f>IF(F200="","",G199+IF(B200="Pemasukan",F200,-F200))</f>
        <v/>
      </c>
    </row>
    <row r="201">
      <c r="A201" s="3" t="n">
        <v>46323</v>
      </c>
      <c r="B201" s="4" t="inlineStr">
        <is>
          <t>Pemasukan</t>
        </is>
      </c>
      <c r="C201" s="4" t="inlineStr">
        <is>
          <t>Penjualan Makanan</t>
        </is>
      </c>
      <c r="D201" s="4" t="inlineStr">
        <is>
          <t>Rekap penjualan makanan minggu 4</t>
        </is>
      </c>
      <c r="E201" s="4" t="inlineStr">
        <is>
          <t>QRIS</t>
        </is>
      </c>
      <c r="F201" s="5" t="n">
        <v>3801000</v>
      </c>
      <c r="G201" s="5">
        <f>IF(F201="","",G200+IF(B201="Pemasukan",F201,-F201))</f>
        <v/>
      </c>
    </row>
    <row r="202">
      <c r="F202" s="7" t="n"/>
      <c r="G202" s="7">
        <f>IF(F202="","",G201+IF(B202="Pemasukan",F202,-F202))</f>
        <v/>
      </c>
    </row>
    <row r="203">
      <c r="F203" s="7" t="n"/>
      <c r="G203" s="7">
        <f>IF(F203="","",G202+IF(B203="Pemasukan",F203,-F203))</f>
        <v/>
      </c>
    </row>
    <row r="204">
      <c r="F204" s="7" t="n"/>
      <c r="G204" s="7">
        <f>IF(F204="","",G203+IF(B204="Pemasukan",F204,-F204))</f>
        <v/>
      </c>
    </row>
    <row r="205">
      <c r="F205" s="7" t="n"/>
      <c r="G205" s="7">
        <f>IF(F205="","",G204+IF(B205="Pemasukan",F205,-F205))</f>
        <v/>
      </c>
    </row>
    <row r="206">
      <c r="F206" s="7" t="n"/>
      <c r="G206" s="7">
        <f>IF(F206="","",G205+IF(B206="Pemasukan",F206,-F206))</f>
        <v/>
      </c>
    </row>
    <row r="207">
      <c r="F207" s="7" t="n"/>
      <c r="G207" s="7">
        <f>IF(F207="","",G206+IF(B207="Pemasukan",F207,-F207))</f>
        <v/>
      </c>
    </row>
    <row r="208">
      <c r="F208" s="7" t="n"/>
      <c r="G208" s="7">
        <f>IF(F208="","",G207+IF(B208="Pemasukan",F208,-F208))</f>
        <v/>
      </c>
    </row>
    <row r="209">
      <c r="F209" s="7" t="n"/>
      <c r="G209" s="7">
        <f>IF(F209="","",G208+IF(B209="Pemasukan",F209,-F209))</f>
        <v/>
      </c>
    </row>
    <row r="210">
      <c r="F210" s="7" t="n"/>
      <c r="G210" s="7">
        <f>IF(F210="","",G209+IF(B210="Pemasukan",F210,-F210))</f>
        <v/>
      </c>
    </row>
    <row r="211">
      <c r="F211" s="7" t="n"/>
      <c r="G211" s="7">
        <f>IF(F211="","",G210+IF(B211="Pemasukan",F211,-F211))</f>
        <v/>
      </c>
    </row>
    <row r="212">
      <c r="F212" s="7" t="n"/>
      <c r="G212" s="7">
        <f>IF(F212="","",G211+IF(B212="Pemasukan",F212,-F212))</f>
        <v/>
      </c>
    </row>
    <row r="213">
      <c r="F213" s="7" t="n"/>
      <c r="G213" s="7">
        <f>IF(F213="","",G212+IF(B213="Pemasukan",F213,-F213))</f>
        <v/>
      </c>
    </row>
    <row r="214">
      <c r="F214" s="7" t="n"/>
      <c r="G214" s="7">
        <f>IF(F214="","",G213+IF(B214="Pemasukan",F214,-F214))</f>
        <v/>
      </c>
    </row>
    <row r="215">
      <c r="F215" s="7" t="n"/>
      <c r="G215" s="7">
        <f>IF(F215="","",G214+IF(B215="Pemasukan",F215,-F215))</f>
        <v/>
      </c>
    </row>
    <row r="216">
      <c r="F216" s="7" t="n"/>
      <c r="G216" s="7">
        <f>IF(F216="","",G215+IF(B216="Pemasukan",F216,-F216))</f>
        <v/>
      </c>
    </row>
    <row r="217">
      <c r="F217" s="7" t="n"/>
      <c r="G217" s="7">
        <f>IF(F217="","",G216+IF(B217="Pemasukan",F217,-F217))</f>
        <v/>
      </c>
    </row>
    <row r="218">
      <c r="F218" s="7" t="n"/>
      <c r="G218" s="7">
        <f>IF(F218="","",G217+IF(B218="Pemasukan",F218,-F218))</f>
        <v/>
      </c>
    </row>
    <row r="219">
      <c r="F219" s="7" t="n"/>
      <c r="G219" s="7">
        <f>IF(F219="","",G218+IF(B219="Pemasukan",F219,-F219))</f>
        <v/>
      </c>
    </row>
    <row r="220">
      <c r="F220" s="7" t="n"/>
      <c r="G220" s="7">
        <f>IF(F220="","",G219+IF(B220="Pemasukan",F220,-F220))</f>
        <v/>
      </c>
    </row>
    <row r="221">
      <c r="F221" s="7" t="n"/>
      <c r="G221" s="7">
        <f>IF(F221="","",G220+IF(B221="Pemasukan",F221,-F221))</f>
        <v/>
      </c>
    </row>
    <row r="222">
      <c r="F222" s="7" t="n"/>
      <c r="G222" s="7">
        <f>IF(F222="","",G221+IF(B222="Pemasukan",F222,-F222))</f>
        <v/>
      </c>
    </row>
    <row r="223">
      <c r="F223" s="7" t="n"/>
      <c r="G223" s="7">
        <f>IF(F223="","",G222+IF(B223="Pemasukan",F223,-F223))</f>
        <v/>
      </c>
    </row>
    <row r="224">
      <c r="F224" s="7" t="n"/>
      <c r="G224" s="7">
        <f>IF(F224="","",G223+IF(B224="Pemasukan",F224,-F224))</f>
        <v/>
      </c>
    </row>
    <row r="225">
      <c r="F225" s="7" t="n"/>
      <c r="G225" s="7">
        <f>IF(F225="","",G224+IF(B225="Pemasukan",F225,-F225))</f>
        <v/>
      </c>
    </row>
    <row r="226">
      <c r="F226" s="7" t="n"/>
      <c r="G226" s="7">
        <f>IF(F226="","",G225+IF(B226="Pemasukan",F226,-F226))</f>
        <v/>
      </c>
    </row>
    <row r="227">
      <c r="F227" s="7" t="n"/>
      <c r="G227" s="7">
        <f>IF(F227="","",G226+IF(B227="Pemasukan",F227,-F227))</f>
        <v/>
      </c>
    </row>
    <row r="228">
      <c r="F228" s="7" t="n"/>
      <c r="G228" s="7">
        <f>IF(F228="","",G227+IF(B228="Pemasukan",F228,-F228))</f>
        <v/>
      </c>
    </row>
    <row r="229">
      <c r="F229" s="7" t="n"/>
      <c r="G229" s="7">
        <f>IF(F229="","",G228+IF(B229="Pemasukan",F229,-F229))</f>
        <v/>
      </c>
    </row>
    <row r="230">
      <c r="F230" s="7" t="n"/>
      <c r="G230" s="7">
        <f>IF(F230="","",G229+IF(B230="Pemasukan",F230,-F230))</f>
        <v/>
      </c>
    </row>
    <row r="231">
      <c r="F231" s="7" t="n"/>
      <c r="G231" s="7">
        <f>IF(F231="","",G230+IF(B231="Pemasukan",F231,-F231))</f>
        <v/>
      </c>
    </row>
    <row r="232">
      <c r="F232" s="7" t="n"/>
      <c r="G232" s="7">
        <f>IF(F232="","",G231+IF(B232="Pemasukan",F232,-F232))</f>
        <v/>
      </c>
    </row>
    <row r="233">
      <c r="F233" s="7" t="n"/>
      <c r="G233" s="7">
        <f>IF(F233="","",G232+IF(B233="Pemasukan",F233,-F233))</f>
        <v/>
      </c>
    </row>
    <row r="234">
      <c r="F234" s="7" t="n"/>
      <c r="G234" s="7">
        <f>IF(F234="","",G233+IF(B234="Pemasukan",F234,-F234))</f>
        <v/>
      </c>
    </row>
    <row r="235">
      <c r="F235" s="7" t="n"/>
      <c r="G235" s="7">
        <f>IF(F235="","",G234+IF(B235="Pemasukan",F235,-F235))</f>
        <v/>
      </c>
    </row>
    <row r="236">
      <c r="F236" s="7" t="n"/>
      <c r="G236" s="7">
        <f>IF(F236="","",G235+IF(B236="Pemasukan",F236,-F236))</f>
        <v/>
      </c>
    </row>
    <row r="237">
      <c r="F237" s="7" t="n"/>
      <c r="G237" s="7">
        <f>IF(F237="","",G236+IF(B237="Pemasukan",F237,-F237))</f>
        <v/>
      </c>
    </row>
    <row r="238">
      <c r="F238" s="7" t="n"/>
      <c r="G238" s="7">
        <f>IF(F238="","",G237+IF(B238="Pemasukan",F238,-F238))</f>
        <v/>
      </c>
    </row>
    <row r="239">
      <c r="F239" s="7" t="n"/>
      <c r="G239" s="7">
        <f>IF(F239="","",G238+IF(B239="Pemasukan",F239,-F239))</f>
        <v/>
      </c>
    </row>
    <row r="240">
      <c r="F240" s="7" t="n"/>
      <c r="G240" s="7">
        <f>IF(F240="","",G239+IF(B240="Pemasukan",F240,-F240))</f>
        <v/>
      </c>
    </row>
    <row r="241">
      <c r="F241" s="7" t="n"/>
      <c r="G241" s="7">
        <f>IF(F241="","",G240+IF(B241="Pemasukan",F241,-F241))</f>
        <v/>
      </c>
    </row>
    <row r="242">
      <c r="F242" s="7" t="n"/>
      <c r="G242" s="7">
        <f>IF(F242="","",G241+IF(B242="Pemasukan",F242,-F242))</f>
        <v/>
      </c>
    </row>
    <row r="243">
      <c r="F243" s="7" t="n"/>
      <c r="G243" s="7">
        <f>IF(F243="","",G242+IF(B243="Pemasukan",F243,-F243))</f>
        <v/>
      </c>
    </row>
    <row r="244">
      <c r="F244" s="7" t="n"/>
      <c r="G244" s="7">
        <f>IF(F244="","",G243+IF(B244="Pemasukan",F244,-F244))</f>
        <v/>
      </c>
    </row>
    <row r="245">
      <c r="F245" s="7" t="n"/>
      <c r="G245" s="7">
        <f>IF(F245="","",G244+IF(B245="Pemasukan",F245,-F245))</f>
        <v/>
      </c>
    </row>
    <row r="246">
      <c r="F246" s="7" t="n"/>
      <c r="G246" s="7">
        <f>IF(F246="","",G245+IF(B246="Pemasukan",F246,-F246))</f>
        <v/>
      </c>
    </row>
    <row r="247">
      <c r="F247" s="7" t="n"/>
      <c r="G247" s="7">
        <f>IF(F247="","",G246+IF(B247="Pemasukan",F247,-F247))</f>
        <v/>
      </c>
    </row>
    <row r="248">
      <c r="F248" s="7" t="n"/>
      <c r="G248" s="7">
        <f>IF(F248="","",G247+IF(B248="Pemasukan",F248,-F248))</f>
        <v/>
      </c>
    </row>
    <row r="249">
      <c r="F249" s="7" t="n"/>
      <c r="G249" s="7">
        <f>IF(F249="","",G248+IF(B249="Pemasukan",F249,-F249))</f>
        <v/>
      </c>
    </row>
    <row r="250">
      <c r="F250" s="7" t="n"/>
      <c r="G250" s="7">
        <f>IF(F250="","",G249+IF(B250="Pemasukan",F250,-F250))</f>
        <v/>
      </c>
    </row>
    <row r="251">
      <c r="F251" s="7" t="n"/>
      <c r="G251" s="7">
        <f>IF(F251="","",G250+IF(B251="Pemasukan",F251,-F251))</f>
        <v/>
      </c>
    </row>
    <row r="252">
      <c r="F252" s="7" t="n"/>
      <c r="G252" s="7">
        <f>IF(F252="","",G251+IF(B252="Pemasukan",F252,-F252))</f>
        <v/>
      </c>
    </row>
    <row r="253">
      <c r="F253" s="7" t="n"/>
      <c r="G253" s="7">
        <f>IF(F253="","",G252+IF(B253="Pemasukan",F253,-F253))</f>
        <v/>
      </c>
    </row>
    <row r="254">
      <c r="F254" s="7" t="n"/>
      <c r="G254" s="7">
        <f>IF(F254="","",G253+IF(B254="Pemasukan",F254,-F254))</f>
        <v/>
      </c>
    </row>
    <row r="255">
      <c r="F255" s="7" t="n"/>
      <c r="G255" s="7">
        <f>IF(F255="","",G254+IF(B255="Pemasukan",F255,-F255))</f>
        <v/>
      </c>
    </row>
    <row r="256">
      <c r="F256" s="7" t="n"/>
      <c r="G256" s="7">
        <f>IF(F256="","",G255+IF(B256="Pemasukan",F256,-F256))</f>
        <v/>
      </c>
    </row>
    <row r="257">
      <c r="F257" s="7" t="n"/>
      <c r="G257" s="7">
        <f>IF(F257="","",G256+IF(B257="Pemasukan",F257,-F257))</f>
        <v/>
      </c>
    </row>
    <row r="258">
      <c r="F258" s="7" t="n"/>
      <c r="G258" s="7">
        <f>IF(F258="","",G257+IF(B258="Pemasukan",F258,-F258))</f>
        <v/>
      </c>
    </row>
    <row r="259">
      <c r="F259" s="7" t="n"/>
      <c r="G259" s="7">
        <f>IF(F259="","",G258+IF(B259="Pemasukan",F259,-F259))</f>
        <v/>
      </c>
    </row>
    <row r="260">
      <c r="F260" s="7" t="n"/>
      <c r="G260" s="7">
        <f>IF(F260="","",G259+IF(B260="Pemasukan",F260,-F260))</f>
        <v/>
      </c>
    </row>
    <row r="261">
      <c r="F261" s="7" t="n"/>
      <c r="G261" s="7">
        <f>IF(F261="","",G260+IF(B261="Pemasukan",F261,-F261))</f>
        <v/>
      </c>
    </row>
    <row r="262">
      <c r="F262" s="7" t="n"/>
      <c r="G262" s="7">
        <f>IF(F262="","",G261+IF(B262="Pemasukan",F262,-F262))</f>
        <v/>
      </c>
    </row>
    <row r="263">
      <c r="F263" s="7" t="n"/>
      <c r="G263" s="7">
        <f>IF(F263="","",G262+IF(B263="Pemasukan",F263,-F263))</f>
        <v/>
      </c>
    </row>
    <row r="264">
      <c r="F264" s="7" t="n"/>
      <c r="G264" s="7">
        <f>IF(F264="","",G263+IF(B264="Pemasukan",F264,-F264))</f>
        <v/>
      </c>
    </row>
    <row r="265">
      <c r="F265" s="7" t="n"/>
      <c r="G265" s="7">
        <f>IF(F265="","",G264+IF(B265="Pemasukan",F265,-F265))</f>
        <v/>
      </c>
    </row>
    <row r="266">
      <c r="F266" s="7" t="n"/>
      <c r="G266" s="7">
        <f>IF(F266="","",G265+IF(B266="Pemasukan",F266,-F266))</f>
        <v/>
      </c>
    </row>
    <row r="267">
      <c r="F267" s="7" t="n"/>
      <c r="G267" s="7">
        <f>IF(F267="","",G266+IF(B267="Pemasukan",F267,-F267))</f>
        <v/>
      </c>
    </row>
    <row r="268">
      <c r="F268" s="7" t="n"/>
      <c r="G268" s="7">
        <f>IF(F268="","",G267+IF(B268="Pemasukan",F268,-F268))</f>
        <v/>
      </c>
    </row>
    <row r="269">
      <c r="F269" s="7" t="n"/>
      <c r="G269" s="7">
        <f>IF(F269="","",G268+IF(B269="Pemasukan",F269,-F269))</f>
        <v/>
      </c>
    </row>
    <row r="270">
      <c r="F270" s="7" t="n"/>
      <c r="G270" s="7">
        <f>IF(F270="","",G269+IF(B270="Pemasukan",F270,-F270))</f>
        <v/>
      </c>
    </row>
    <row r="271">
      <c r="F271" s="7" t="n"/>
      <c r="G271" s="7">
        <f>IF(F271="","",G270+IF(B271="Pemasukan",F271,-F271))</f>
        <v/>
      </c>
    </row>
    <row r="272">
      <c r="F272" s="7" t="n"/>
      <c r="G272" s="7">
        <f>IF(F272="","",G271+IF(B272="Pemasukan",F272,-F272))</f>
        <v/>
      </c>
    </row>
    <row r="273">
      <c r="F273" s="7" t="n"/>
      <c r="G273" s="7">
        <f>IF(F273="","",G272+IF(B273="Pemasukan",F273,-F273))</f>
        <v/>
      </c>
    </row>
    <row r="274">
      <c r="F274" s="7" t="n"/>
      <c r="G274" s="7">
        <f>IF(F274="","",G273+IF(B274="Pemasukan",F274,-F274))</f>
        <v/>
      </c>
    </row>
    <row r="275">
      <c r="F275" s="7" t="n"/>
      <c r="G275" s="7">
        <f>IF(F275="","",G274+IF(B275="Pemasukan",F275,-F275))</f>
        <v/>
      </c>
    </row>
    <row r="276">
      <c r="F276" s="7" t="n"/>
      <c r="G276" s="7">
        <f>IF(F276="","",G275+IF(B276="Pemasukan",F276,-F276))</f>
        <v/>
      </c>
    </row>
    <row r="277">
      <c r="F277" s="7" t="n"/>
      <c r="G277" s="7">
        <f>IF(F277="","",G276+IF(B277="Pemasukan",F277,-F277))</f>
        <v/>
      </c>
    </row>
    <row r="278">
      <c r="F278" s="7" t="n"/>
      <c r="G278" s="7">
        <f>IF(F278="","",G277+IF(B278="Pemasukan",F278,-F278))</f>
        <v/>
      </c>
    </row>
    <row r="279">
      <c r="F279" s="7" t="n"/>
      <c r="G279" s="7">
        <f>IF(F279="","",G278+IF(B279="Pemasukan",F279,-F279))</f>
        <v/>
      </c>
    </row>
    <row r="280">
      <c r="F280" s="7" t="n"/>
      <c r="G280" s="7">
        <f>IF(F280="","",G279+IF(B280="Pemasukan",F280,-F280))</f>
        <v/>
      </c>
    </row>
    <row r="281">
      <c r="F281" s="7" t="n"/>
      <c r="G281" s="7">
        <f>IF(F281="","",G280+IF(B281="Pemasukan",F281,-F281))</f>
        <v/>
      </c>
    </row>
    <row r="282">
      <c r="F282" s="7" t="n"/>
      <c r="G282" s="7">
        <f>IF(F282="","",G281+IF(B282="Pemasukan",F282,-F282))</f>
        <v/>
      </c>
    </row>
    <row r="283">
      <c r="F283" s="7" t="n"/>
      <c r="G283" s="7">
        <f>IF(F283="","",G282+IF(B283="Pemasukan",F283,-F283))</f>
        <v/>
      </c>
    </row>
    <row r="284">
      <c r="F284" s="7" t="n"/>
      <c r="G284" s="7">
        <f>IF(F284="","",G283+IF(B284="Pemasukan",F284,-F284))</f>
        <v/>
      </c>
    </row>
    <row r="285">
      <c r="F285" s="7" t="n"/>
      <c r="G285" s="7">
        <f>IF(F285="","",G284+IF(B285="Pemasukan",F285,-F285))</f>
        <v/>
      </c>
    </row>
    <row r="286">
      <c r="F286" s="7" t="n"/>
      <c r="G286" s="7">
        <f>IF(F286="","",G285+IF(B286="Pemasukan",F286,-F286))</f>
        <v/>
      </c>
    </row>
    <row r="287">
      <c r="F287" s="7" t="n"/>
      <c r="G287" s="7">
        <f>IF(F287="","",G286+IF(B287="Pemasukan",F287,-F287))</f>
        <v/>
      </c>
    </row>
    <row r="288">
      <c r="F288" s="7" t="n"/>
      <c r="G288" s="7">
        <f>IF(F288="","",G287+IF(B288="Pemasukan",F288,-F288))</f>
        <v/>
      </c>
    </row>
    <row r="289">
      <c r="F289" s="7" t="n"/>
      <c r="G289" s="7">
        <f>IF(F289="","",G288+IF(B289="Pemasukan",F289,-F289))</f>
        <v/>
      </c>
    </row>
    <row r="290">
      <c r="F290" s="7" t="n"/>
      <c r="G290" s="7">
        <f>IF(F290="","",G289+IF(B290="Pemasukan",F290,-F290))</f>
        <v/>
      </c>
    </row>
    <row r="291">
      <c r="F291" s="7" t="n"/>
      <c r="G291" s="7">
        <f>IF(F291="","",G290+IF(B291="Pemasukan",F291,-F291))</f>
        <v/>
      </c>
    </row>
    <row r="292">
      <c r="F292" s="7" t="n"/>
      <c r="G292" s="7">
        <f>IF(F292="","",G291+IF(B292="Pemasukan",F292,-F292))</f>
        <v/>
      </c>
    </row>
    <row r="293">
      <c r="F293" s="7" t="n"/>
      <c r="G293" s="7">
        <f>IF(F293="","",G292+IF(B293="Pemasukan",F293,-F293))</f>
        <v/>
      </c>
    </row>
    <row r="294">
      <c r="F294" s="7" t="n"/>
      <c r="G294" s="7">
        <f>IF(F294="","",G293+IF(B294="Pemasukan",F294,-F294))</f>
        <v/>
      </c>
    </row>
    <row r="295">
      <c r="F295" s="7" t="n"/>
      <c r="G295" s="7">
        <f>IF(F295="","",G294+IF(B295="Pemasukan",F295,-F295))</f>
        <v/>
      </c>
    </row>
    <row r="296">
      <c r="F296" s="7" t="n"/>
      <c r="G296" s="7">
        <f>IF(F296="","",G295+IF(B296="Pemasukan",F296,-F296))</f>
        <v/>
      </c>
    </row>
    <row r="297">
      <c r="F297" s="7" t="n"/>
      <c r="G297" s="7">
        <f>IF(F297="","",G296+IF(B297="Pemasukan",F297,-F297))</f>
        <v/>
      </c>
    </row>
    <row r="298">
      <c r="F298" s="7" t="n"/>
      <c r="G298" s="7">
        <f>IF(F298="","",G297+IF(B298="Pemasukan",F298,-F298))</f>
        <v/>
      </c>
    </row>
    <row r="299">
      <c r="F299" s="7" t="n"/>
      <c r="G299" s="7">
        <f>IF(F299="","",G298+IF(B299="Pemasukan",F299,-F299))</f>
        <v/>
      </c>
    </row>
    <row r="300">
      <c r="F300" s="7" t="n"/>
      <c r="G300" s="7">
        <f>IF(F300="","",G299+IF(B300="Pemasukan",F300,-F300))</f>
        <v/>
      </c>
    </row>
  </sheetData>
  <autoFilter ref="A1:G201"/>
  <conditionalFormatting sqref="B2:B500">
    <cfRule type="cellIs" priority="1" operator="equal" dxfId="0">
      <formula>"Pemasukan"</formula>
    </cfRule>
    <cfRule type="cellIs" priority="2" operator="equal" dxfId="1">
      <formula>"Pengeluaran"</formula>
    </cfRule>
  </conditionalFormatting>
  <dataValidations count="4">
    <dataValidation sqref="B2:B500" showDropDown="0" showInputMessage="0" showErrorMessage="1" allowBlank="1" error="Pilih Pemasukan atau Pengeluaran." type="list">
      <formula1>=Pengaturan!$D$9:$D$10</formula1>
    </dataValidation>
    <dataValidation sqref="C2:C500" showDropDown="0" showInputMessage="0" showErrorMessage="1" allowBlank="1" error="Pilih kategori dari daftar." type="list">
      <formula1>=Pengaturan!$A$23:$A$34</formula1>
    </dataValidation>
    <dataValidation sqref="E2:E500" showDropDown="0" showInputMessage="0" showErrorMessage="0" allowBlank="1" type="list">
      <formula1>=Pengaturan!$C$9:$C$11</formula1>
    </dataValidation>
    <dataValidation sqref="F2:F500" showDropDown="0" showInputMessage="0" showErrorMessage="1" allowBlank="1" error="Isi angka positif (tanpa tanda minus)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A500"/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8" customWidth="1" min="3" max="3"/>
    <col width="12" customWidth="1" min="4" max="4"/>
    <col width="14" customWidth="1" min="5" max="5"/>
  </cols>
  <sheetData>
    <row r="1">
      <c r="A1" s="8" t="inlineStr">
        <is>
          <t>Laporan Laba Rugi</t>
        </is>
      </c>
    </row>
    <row r="2">
      <c r="A2" s="9">
        <f>Pengaturan!B4</f>
        <v/>
      </c>
    </row>
    <row r="3">
      <c r="A3" s="2" t="inlineStr">
        <is>
          <t>Pilih periode:</t>
        </is>
      </c>
      <c r="B3" s="10" t="inlineStr">
        <is>
          <t>Oktober</t>
        </is>
      </c>
      <c r="D3" s="11" t="inlineStr">
        <is>
          <t>Awal:</t>
        </is>
      </c>
      <c r="E3" s="12">
        <f>IF(B3="Seluruh Tahun",DATE(Pengaturan!B5,1,1),DATE(Pengaturan!B5,MATCH(B3,Pengaturan!E10:E21,0),1))</f>
        <v/>
      </c>
    </row>
    <row r="4">
      <c r="D4" s="11" t="inlineStr">
        <is>
          <t>Akhir (&lt;):</t>
        </is>
      </c>
      <c r="E4" s="12">
        <f>IF(B3="Seluruh Tahun",DATE(Pengaturan!B5+1,1,1),EDATE(E3,1))</f>
        <v/>
      </c>
    </row>
    <row r="6">
      <c r="A6" s="1" t="inlineStr">
        <is>
          <t>Pos</t>
        </is>
      </c>
      <c r="B6" s="1" t="inlineStr">
        <is>
          <t>Jumlah (Rp)</t>
        </is>
      </c>
      <c r="C6" s="1" t="inlineStr">
        <is>
          <t>% dari Pemasukan</t>
        </is>
      </c>
    </row>
    <row r="7">
      <c r="A7" s="4" t="inlineStr">
        <is>
          <t>Penjualan Kopi</t>
        </is>
      </c>
      <c r="B7" s="5">
        <f>SUMIFS(Transaksi!$F$2:$F$500,Transaksi!$C$2:$C$500,$A7,Transaksi!$A$2:$A$500,"&gt;="&amp;$E$3,Transaksi!$A$2:$A$500,"&lt;"&amp;$E$4)</f>
        <v/>
      </c>
      <c r="C7" s="13">
        <f>IFERROR(B7/$B$11,0)</f>
        <v/>
      </c>
    </row>
    <row r="8">
      <c r="A8" s="4" t="inlineStr">
        <is>
          <t>Penjualan Makanan</t>
        </is>
      </c>
      <c r="B8" s="5">
        <f>SUMIFS(Transaksi!$F$2:$F$500,Transaksi!$C$2:$C$500,$A8,Transaksi!$A$2:$A$500,"&gt;="&amp;$E$3,Transaksi!$A$2:$A$500,"&lt;"&amp;$E$4)</f>
        <v/>
      </c>
      <c r="C8" s="13">
        <f>IFERROR(B8/$B$11,0)</f>
        <v/>
      </c>
    </row>
    <row r="9">
      <c r="A9" s="4" t="inlineStr">
        <is>
          <t>Pesanan Katering</t>
        </is>
      </c>
      <c r="B9" s="5">
        <f>SUMIFS(Transaksi!$F$2:$F$500,Transaksi!$C$2:$C$500,$A9,Transaksi!$A$2:$A$500,"&gt;="&amp;$E$3,Transaksi!$A$2:$A$500,"&lt;"&amp;$E$4)</f>
        <v/>
      </c>
      <c r="C9" s="13">
        <f>IFERROR(B9/$B$11,0)</f>
        <v/>
      </c>
    </row>
    <row r="10">
      <c r="A10" s="4" t="inlineStr">
        <is>
          <t>Pendapatan Lain</t>
        </is>
      </c>
      <c r="B10" s="5">
        <f>SUMIFS(Transaksi!$F$2:$F$500,Transaksi!$C$2:$C$500,$A10,Transaksi!$A$2:$A$500,"&gt;="&amp;$E$3,Transaksi!$A$2:$A$500,"&lt;"&amp;$E$4)</f>
        <v/>
      </c>
      <c r="C10" s="13">
        <f>IFERROR(B10/$B$11,0)</f>
        <v/>
      </c>
    </row>
    <row r="11">
      <c r="A11" s="14" t="inlineStr">
        <is>
          <t>Total Pemasukan</t>
        </is>
      </c>
      <c r="B11" s="15">
        <f>SUM(B7:B10)</f>
        <v/>
      </c>
      <c r="C11" s="16">
        <f>IFERROR(B11/$B$11,0)</f>
        <v/>
      </c>
    </row>
    <row r="13">
      <c r="A13" s="17" t="inlineStr">
        <is>
          <t>PENGELUARAN</t>
        </is>
      </c>
    </row>
    <row r="14">
      <c r="A14" s="4" t="inlineStr">
        <is>
          <t>Bahan Baku</t>
        </is>
      </c>
      <c r="B14" s="5">
        <f>SUMIFS(Transaksi!$F$2:$F$500,Transaksi!$C$2:$C$500,$A14,Transaksi!$A$2:$A$500,"&gt;="&amp;$E$3,Transaksi!$A$2:$A$500,"&lt;"&amp;$E$4)</f>
        <v/>
      </c>
      <c r="C14" s="13">
        <f>IFERROR(B14/$B$11,0)</f>
        <v/>
      </c>
    </row>
    <row r="15">
      <c r="A15" s="4" t="inlineStr">
        <is>
          <t>Gaji Karyawan</t>
        </is>
      </c>
      <c r="B15" s="5">
        <f>SUMIFS(Transaksi!$F$2:$F$500,Transaksi!$C$2:$C$500,$A15,Transaksi!$A$2:$A$500,"&gt;="&amp;$E$3,Transaksi!$A$2:$A$500,"&lt;"&amp;$E$4)</f>
        <v/>
      </c>
      <c r="C15" s="13">
        <f>IFERROR(B15/$B$11,0)</f>
        <v/>
      </c>
    </row>
    <row r="16">
      <c r="A16" s="4" t="inlineStr">
        <is>
          <t>Sewa Tempat</t>
        </is>
      </c>
      <c r="B16" s="5">
        <f>SUMIFS(Transaksi!$F$2:$F$500,Transaksi!$C$2:$C$500,$A16,Transaksi!$A$2:$A$500,"&gt;="&amp;$E$3,Transaksi!$A$2:$A$500,"&lt;"&amp;$E$4)</f>
        <v/>
      </c>
      <c r="C16" s="13">
        <f>IFERROR(B16/$B$11,0)</f>
        <v/>
      </c>
    </row>
    <row r="17">
      <c r="A17" s="4" t="inlineStr">
        <is>
          <t>Listrik &amp; Air</t>
        </is>
      </c>
      <c r="B17" s="5">
        <f>SUMIFS(Transaksi!$F$2:$F$500,Transaksi!$C$2:$C$500,$A17,Transaksi!$A$2:$A$500,"&gt;="&amp;$E$3,Transaksi!$A$2:$A$500,"&lt;"&amp;$E$4)</f>
        <v/>
      </c>
      <c r="C17" s="13">
        <f>IFERROR(B17/$B$11,0)</f>
        <v/>
      </c>
    </row>
    <row r="18">
      <c r="A18" s="4" t="inlineStr">
        <is>
          <t>Pemasaran</t>
        </is>
      </c>
      <c r="B18" s="5">
        <f>SUMIFS(Transaksi!$F$2:$F$500,Transaksi!$C$2:$C$500,$A18,Transaksi!$A$2:$A$500,"&gt;="&amp;$E$3,Transaksi!$A$2:$A$500,"&lt;"&amp;$E$4)</f>
        <v/>
      </c>
      <c r="C18" s="13">
        <f>IFERROR(B18/$B$11,0)</f>
        <v/>
      </c>
    </row>
    <row r="19">
      <c r="A19" s="4" t="inlineStr">
        <is>
          <t>Peralatan</t>
        </is>
      </c>
      <c r="B19" s="5">
        <f>SUMIFS(Transaksi!$F$2:$F$500,Transaksi!$C$2:$C$500,$A19,Transaksi!$A$2:$A$500,"&gt;="&amp;$E$3,Transaksi!$A$2:$A$500,"&lt;"&amp;$E$4)</f>
        <v/>
      </c>
      <c r="C19" s="13">
        <f>IFERROR(B19/$B$11,0)</f>
        <v/>
      </c>
    </row>
    <row r="20">
      <c r="A20" s="4" t="inlineStr">
        <is>
          <t>Transport</t>
        </is>
      </c>
      <c r="B20" s="5">
        <f>SUMIFS(Transaksi!$F$2:$F$500,Transaksi!$C$2:$C$500,$A20,Transaksi!$A$2:$A$500,"&gt;="&amp;$E$3,Transaksi!$A$2:$A$500,"&lt;"&amp;$E$4)</f>
        <v/>
      </c>
      <c r="C20" s="13">
        <f>IFERROR(B20/$B$11,0)</f>
        <v/>
      </c>
    </row>
    <row r="21">
      <c r="A21" s="4" t="inlineStr">
        <is>
          <t>Lain-lain</t>
        </is>
      </c>
      <c r="B21" s="5">
        <f>SUMIFS(Transaksi!$F$2:$F$500,Transaksi!$C$2:$C$500,$A21,Transaksi!$A$2:$A$500,"&gt;="&amp;$E$3,Transaksi!$A$2:$A$500,"&lt;"&amp;$E$4)</f>
        <v/>
      </c>
      <c r="C21" s="13">
        <f>IFERROR(B21/$B$11,0)</f>
        <v/>
      </c>
    </row>
    <row r="22">
      <c r="A22" s="14" t="inlineStr">
        <is>
          <t>Total Pengeluaran</t>
        </is>
      </c>
      <c r="B22" s="15">
        <f>SUM(B14:B21)</f>
        <v/>
      </c>
      <c r="C22" s="16">
        <f>IFERROR(B22/$B$11,0)</f>
        <v/>
      </c>
    </row>
    <row r="24">
      <c r="A24" s="14" t="inlineStr">
        <is>
          <t>LABA / (RUGI) BERSIH</t>
        </is>
      </c>
      <c r="B24" s="15">
        <f>B11-B22</f>
        <v/>
      </c>
      <c r="C24" s="16">
        <f>IFERROR(B24/$B$11,0)</f>
        <v/>
      </c>
    </row>
    <row r="25">
      <c r="A25" t="inlineStr">
        <is>
          <t>Status</t>
        </is>
      </c>
      <c r="B25" s="18">
        <f>IF(B24&gt;0,"LABA",IF(B24&lt;0,"RUGI","IMPAS"))</f>
        <v/>
      </c>
    </row>
    <row r="26">
      <c r="A26" t="inlineStr">
        <is>
          <t>Saldo kas akhir periode</t>
        </is>
      </c>
      <c r="B26" s="7">
        <f>Pengaturan!B6+SUMIFS(Transaksi!$F$2:$F$500,Transaksi!$B$2:$B$500,"Pemasukan",Transaksi!$A$2:$A$500,"&lt;"&amp;$E$4)-SUMIFS(Transaksi!$F$2:$F$500,Transaksi!$B$2:$B$500,"Pengeluaran",Transaksi!$A$2:$A$500,"&lt;"&amp;$E$4)</f>
        <v/>
      </c>
    </row>
  </sheetData>
  <conditionalFormatting sqref="B25">
    <cfRule type="cellIs" priority="1" operator="equal" dxfId="2">
      <formula>"LABA"</formula>
    </cfRule>
    <cfRule type="cellIs" priority="2" operator="equal" dxfId="3">
      <formula>"RUGI"</formula>
    </cfRule>
  </conditionalFormatting>
  <conditionalFormatting sqref="B24">
    <cfRule type="cellIs" priority="3" operator="lessThan" dxfId="1">
      <formula>0</formula>
    </cfRule>
  </conditionalFormatting>
  <dataValidations count="1">
    <dataValidation sqref="B3" showDropDown="0" showInputMessage="0" showErrorMessage="1" allowBlank="0" error="Pilih periode dari daftar." type="list">
      <formula1>=Pengaturan!$E$9:$E$21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F6FDE"/>
    <outlinePr summaryBelow="1" summaryRight="1"/>
    <pageSetUpPr/>
  </sheetPr>
  <dimension ref="A1:N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7" customWidth="1" min="14" max="14"/>
  </cols>
  <sheetData>
    <row r="1">
      <c r="A1" s="19" t="inlineStr">
        <is>
          <t>Rekap Bulanan</t>
        </is>
      </c>
    </row>
    <row r="2">
      <c r="A2" s="9" t="inlineStr">
        <is>
          <t>Contoh proyek / Demo - semua angka dihitung otomatis dari sheet Transaksi</t>
        </is>
      </c>
    </row>
    <row r="4">
      <c r="A4" s="1" t="inlineStr">
        <is>
          <t>Kategori</t>
        </is>
      </c>
      <c r="B4" s="20">
        <f>DATE(Pengaturan!$B$5,1,1)</f>
        <v/>
      </c>
      <c r="C4" s="20">
        <f>DATE(Pengaturan!$B$5,2,1)</f>
        <v/>
      </c>
      <c r="D4" s="20">
        <f>DATE(Pengaturan!$B$5,3,1)</f>
        <v/>
      </c>
      <c r="E4" s="20">
        <f>DATE(Pengaturan!$B$5,4,1)</f>
        <v/>
      </c>
      <c r="F4" s="20">
        <f>DATE(Pengaturan!$B$5,5,1)</f>
        <v/>
      </c>
      <c r="G4" s="20">
        <f>DATE(Pengaturan!$B$5,6,1)</f>
        <v/>
      </c>
      <c r="H4" s="20">
        <f>DATE(Pengaturan!$B$5,7,1)</f>
        <v/>
      </c>
      <c r="I4" s="20">
        <f>DATE(Pengaturan!$B$5,8,1)</f>
        <v/>
      </c>
      <c r="J4" s="20">
        <f>DATE(Pengaturan!$B$5,9,1)</f>
        <v/>
      </c>
      <c r="K4" s="20">
        <f>DATE(Pengaturan!$B$5,10,1)</f>
        <v/>
      </c>
      <c r="L4" s="20">
        <f>DATE(Pengaturan!$B$5,11,1)</f>
        <v/>
      </c>
      <c r="M4" s="20">
        <f>DATE(Pengaturan!$B$5,12,1)</f>
        <v/>
      </c>
      <c r="N4" s="1" t="inlineStr">
        <is>
          <t>Total</t>
        </is>
      </c>
    </row>
    <row r="5">
      <c r="A5" s="21" t="inlineStr">
        <is>
          <t>PEMASUKAN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>
      <c r="A6" s="4" t="inlineStr">
        <is>
          <t>Penjualan Kopi</t>
        </is>
      </c>
      <c r="B6" s="5">
        <f>SUMIFS(Transaksi!$F$2:$F$500,Transaksi!$C$2:$C$500,$A6,Transaksi!$A$2:$A$500,"&gt;="&amp;B$4,Transaksi!$A$2:$A$500,"&lt;"&amp;EDATE(B$4,1))</f>
        <v/>
      </c>
      <c r="C6" s="5">
        <f>SUMIFS(Transaksi!$F$2:$F$500,Transaksi!$C$2:$C$500,$A6,Transaksi!$A$2:$A$500,"&gt;="&amp;C$4,Transaksi!$A$2:$A$500,"&lt;"&amp;EDATE(C$4,1))</f>
        <v/>
      </c>
      <c r="D6" s="5">
        <f>SUMIFS(Transaksi!$F$2:$F$500,Transaksi!$C$2:$C$500,$A6,Transaksi!$A$2:$A$500,"&gt;="&amp;D$4,Transaksi!$A$2:$A$500,"&lt;"&amp;EDATE(D$4,1))</f>
        <v/>
      </c>
      <c r="E6" s="5">
        <f>SUMIFS(Transaksi!$F$2:$F$500,Transaksi!$C$2:$C$500,$A6,Transaksi!$A$2:$A$500,"&gt;="&amp;E$4,Transaksi!$A$2:$A$500,"&lt;"&amp;EDATE(E$4,1))</f>
        <v/>
      </c>
      <c r="F6" s="5">
        <f>SUMIFS(Transaksi!$F$2:$F$500,Transaksi!$C$2:$C$500,$A6,Transaksi!$A$2:$A$500,"&gt;="&amp;F$4,Transaksi!$A$2:$A$500,"&lt;"&amp;EDATE(F$4,1))</f>
        <v/>
      </c>
      <c r="G6" s="5">
        <f>SUMIFS(Transaksi!$F$2:$F$500,Transaksi!$C$2:$C$500,$A6,Transaksi!$A$2:$A$500,"&gt;="&amp;G$4,Transaksi!$A$2:$A$500,"&lt;"&amp;EDATE(G$4,1))</f>
        <v/>
      </c>
      <c r="H6" s="5">
        <f>SUMIFS(Transaksi!$F$2:$F$500,Transaksi!$C$2:$C$500,$A6,Transaksi!$A$2:$A$500,"&gt;="&amp;H$4,Transaksi!$A$2:$A$500,"&lt;"&amp;EDATE(H$4,1))</f>
        <v/>
      </c>
      <c r="I6" s="5">
        <f>SUMIFS(Transaksi!$F$2:$F$500,Transaksi!$C$2:$C$500,$A6,Transaksi!$A$2:$A$500,"&gt;="&amp;I$4,Transaksi!$A$2:$A$500,"&lt;"&amp;EDATE(I$4,1))</f>
        <v/>
      </c>
      <c r="J6" s="5">
        <f>SUMIFS(Transaksi!$F$2:$F$500,Transaksi!$C$2:$C$500,$A6,Transaksi!$A$2:$A$500,"&gt;="&amp;J$4,Transaksi!$A$2:$A$500,"&lt;"&amp;EDATE(J$4,1))</f>
        <v/>
      </c>
      <c r="K6" s="5">
        <f>SUMIFS(Transaksi!$F$2:$F$500,Transaksi!$C$2:$C$500,$A6,Transaksi!$A$2:$A$500,"&gt;="&amp;K$4,Transaksi!$A$2:$A$500,"&lt;"&amp;EDATE(K$4,1))</f>
        <v/>
      </c>
      <c r="L6" s="5">
        <f>SUMIFS(Transaksi!$F$2:$F$500,Transaksi!$C$2:$C$500,$A6,Transaksi!$A$2:$A$500,"&gt;="&amp;L$4,Transaksi!$A$2:$A$500,"&lt;"&amp;EDATE(L$4,1))</f>
        <v/>
      </c>
      <c r="M6" s="5">
        <f>SUMIFS(Transaksi!$F$2:$F$500,Transaksi!$C$2:$C$500,$A6,Transaksi!$A$2:$A$500,"&gt;="&amp;M$4,Transaksi!$A$2:$A$500,"&lt;"&amp;EDATE(M$4,1))</f>
        <v/>
      </c>
      <c r="N6" s="5">
        <f>SUM(B6:M6)</f>
        <v/>
      </c>
    </row>
    <row r="7">
      <c r="A7" s="4" t="inlineStr">
        <is>
          <t>Penjualan Makanan</t>
        </is>
      </c>
      <c r="B7" s="5">
        <f>SUMIFS(Transaksi!$F$2:$F$500,Transaksi!$C$2:$C$500,$A7,Transaksi!$A$2:$A$500,"&gt;="&amp;B$4,Transaksi!$A$2:$A$500,"&lt;"&amp;EDATE(B$4,1))</f>
        <v/>
      </c>
      <c r="C7" s="5">
        <f>SUMIFS(Transaksi!$F$2:$F$500,Transaksi!$C$2:$C$500,$A7,Transaksi!$A$2:$A$500,"&gt;="&amp;C$4,Transaksi!$A$2:$A$500,"&lt;"&amp;EDATE(C$4,1))</f>
        <v/>
      </c>
      <c r="D7" s="5">
        <f>SUMIFS(Transaksi!$F$2:$F$500,Transaksi!$C$2:$C$500,$A7,Transaksi!$A$2:$A$500,"&gt;="&amp;D$4,Transaksi!$A$2:$A$500,"&lt;"&amp;EDATE(D$4,1))</f>
        <v/>
      </c>
      <c r="E7" s="5">
        <f>SUMIFS(Transaksi!$F$2:$F$500,Transaksi!$C$2:$C$500,$A7,Transaksi!$A$2:$A$500,"&gt;="&amp;E$4,Transaksi!$A$2:$A$500,"&lt;"&amp;EDATE(E$4,1))</f>
        <v/>
      </c>
      <c r="F7" s="5">
        <f>SUMIFS(Transaksi!$F$2:$F$500,Transaksi!$C$2:$C$500,$A7,Transaksi!$A$2:$A$500,"&gt;="&amp;F$4,Transaksi!$A$2:$A$500,"&lt;"&amp;EDATE(F$4,1))</f>
        <v/>
      </c>
      <c r="G7" s="5">
        <f>SUMIFS(Transaksi!$F$2:$F$500,Transaksi!$C$2:$C$500,$A7,Transaksi!$A$2:$A$500,"&gt;="&amp;G$4,Transaksi!$A$2:$A$500,"&lt;"&amp;EDATE(G$4,1))</f>
        <v/>
      </c>
      <c r="H7" s="5">
        <f>SUMIFS(Transaksi!$F$2:$F$500,Transaksi!$C$2:$C$500,$A7,Transaksi!$A$2:$A$500,"&gt;="&amp;H$4,Transaksi!$A$2:$A$500,"&lt;"&amp;EDATE(H$4,1))</f>
        <v/>
      </c>
      <c r="I7" s="5">
        <f>SUMIFS(Transaksi!$F$2:$F$500,Transaksi!$C$2:$C$500,$A7,Transaksi!$A$2:$A$500,"&gt;="&amp;I$4,Transaksi!$A$2:$A$500,"&lt;"&amp;EDATE(I$4,1))</f>
        <v/>
      </c>
      <c r="J7" s="5">
        <f>SUMIFS(Transaksi!$F$2:$F$500,Transaksi!$C$2:$C$500,$A7,Transaksi!$A$2:$A$500,"&gt;="&amp;J$4,Transaksi!$A$2:$A$500,"&lt;"&amp;EDATE(J$4,1))</f>
        <v/>
      </c>
      <c r="K7" s="5">
        <f>SUMIFS(Transaksi!$F$2:$F$500,Transaksi!$C$2:$C$500,$A7,Transaksi!$A$2:$A$500,"&gt;="&amp;K$4,Transaksi!$A$2:$A$500,"&lt;"&amp;EDATE(K$4,1))</f>
        <v/>
      </c>
      <c r="L7" s="5">
        <f>SUMIFS(Transaksi!$F$2:$F$500,Transaksi!$C$2:$C$500,$A7,Transaksi!$A$2:$A$500,"&gt;="&amp;L$4,Transaksi!$A$2:$A$500,"&lt;"&amp;EDATE(L$4,1))</f>
        <v/>
      </c>
      <c r="M7" s="5">
        <f>SUMIFS(Transaksi!$F$2:$F$500,Transaksi!$C$2:$C$500,$A7,Transaksi!$A$2:$A$500,"&gt;="&amp;M$4,Transaksi!$A$2:$A$500,"&lt;"&amp;EDATE(M$4,1))</f>
        <v/>
      </c>
      <c r="N7" s="5">
        <f>SUM(B7:M7)</f>
        <v/>
      </c>
    </row>
    <row r="8">
      <c r="A8" s="4" t="inlineStr">
        <is>
          <t>Pesanan Katering</t>
        </is>
      </c>
      <c r="B8" s="5">
        <f>SUMIFS(Transaksi!$F$2:$F$500,Transaksi!$C$2:$C$500,$A8,Transaksi!$A$2:$A$500,"&gt;="&amp;B$4,Transaksi!$A$2:$A$500,"&lt;"&amp;EDATE(B$4,1))</f>
        <v/>
      </c>
      <c r="C8" s="5">
        <f>SUMIFS(Transaksi!$F$2:$F$500,Transaksi!$C$2:$C$500,$A8,Transaksi!$A$2:$A$500,"&gt;="&amp;C$4,Transaksi!$A$2:$A$500,"&lt;"&amp;EDATE(C$4,1))</f>
        <v/>
      </c>
      <c r="D8" s="5">
        <f>SUMIFS(Transaksi!$F$2:$F$500,Transaksi!$C$2:$C$500,$A8,Transaksi!$A$2:$A$500,"&gt;="&amp;D$4,Transaksi!$A$2:$A$500,"&lt;"&amp;EDATE(D$4,1))</f>
        <v/>
      </c>
      <c r="E8" s="5">
        <f>SUMIFS(Transaksi!$F$2:$F$500,Transaksi!$C$2:$C$500,$A8,Transaksi!$A$2:$A$500,"&gt;="&amp;E$4,Transaksi!$A$2:$A$500,"&lt;"&amp;EDATE(E$4,1))</f>
        <v/>
      </c>
      <c r="F8" s="5">
        <f>SUMIFS(Transaksi!$F$2:$F$500,Transaksi!$C$2:$C$500,$A8,Transaksi!$A$2:$A$500,"&gt;="&amp;F$4,Transaksi!$A$2:$A$500,"&lt;"&amp;EDATE(F$4,1))</f>
        <v/>
      </c>
      <c r="G8" s="5">
        <f>SUMIFS(Transaksi!$F$2:$F$500,Transaksi!$C$2:$C$500,$A8,Transaksi!$A$2:$A$500,"&gt;="&amp;G$4,Transaksi!$A$2:$A$500,"&lt;"&amp;EDATE(G$4,1))</f>
        <v/>
      </c>
      <c r="H8" s="5">
        <f>SUMIFS(Transaksi!$F$2:$F$500,Transaksi!$C$2:$C$500,$A8,Transaksi!$A$2:$A$500,"&gt;="&amp;H$4,Transaksi!$A$2:$A$500,"&lt;"&amp;EDATE(H$4,1))</f>
        <v/>
      </c>
      <c r="I8" s="5">
        <f>SUMIFS(Transaksi!$F$2:$F$500,Transaksi!$C$2:$C$500,$A8,Transaksi!$A$2:$A$500,"&gt;="&amp;I$4,Transaksi!$A$2:$A$500,"&lt;"&amp;EDATE(I$4,1))</f>
        <v/>
      </c>
      <c r="J8" s="5">
        <f>SUMIFS(Transaksi!$F$2:$F$500,Transaksi!$C$2:$C$500,$A8,Transaksi!$A$2:$A$500,"&gt;="&amp;J$4,Transaksi!$A$2:$A$500,"&lt;"&amp;EDATE(J$4,1))</f>
        <v/>
      </c>
      <c r="K8" s="5">
        <f>SUMIFS(Transaksi!$F$2:$F$500,Transaksi!$C$2:$C$500,$A8,Transaksi!$A$2:$A$500,"&gt;="&amp;K$4,Transaksi!$A$2:$A$500,"&lt;"&amp;EDATE(K$4,1))</f>
        <v/>
      </c>
      <c r="L8" s="5">
        <f>SUMIFS(Transaksi!$F$2:$F$500,Transaksi!$C$2:$C$500,$A8,Transaksi!$A$2:$A$500,"&gt;="&amp;L$4,Transaksi!$A$2:$A$500,"&lt;"&amp;EDATE(L$4,1))</f>
        <v/>
      </c>
      <c r="M8" s="5">
        <f>SUMIFS(Transaksi!$F$2:$F$500,Transaksi!$C$2:$C$500,$A8,Transaksi!$A$2:$A$500,"&gt;="&amp;M$4,Transaksi!$A$2:$A$500,"&lt;"&amp;EDATE(M$4,1))</f>
        <v/>
      </c>
      <c r="N8" s="5">
        <f>SUM(B8:M8)</f>
        <v/>
      </c>
    </row>
    <row r="9">
      <c r="A9" s="4" t="inlineStr">
        <is>
          <t>Pendapatan Lain</t>
        </is>
      </c>
      <c r="B9" s="5">
        <f>SUMIFS(Transaksi!$F$2:$F$500,Transaksi!$C$2:$C$500,$A9,Transaksi!$A$2:$A$500,"&gt;="&amp;B$4,Transaksi!$A$2:$A$500,"&lt;"&amp;EDATE(B$4,1))</f>
        <v/>
      </c>
      <c r="C9" s="5">
        <f>SUMIFS(Transaksi!$F$2:$F$500,Transaksi!$C$2:$C$500,$A9,Transaksi!$A$2:$A$500,"&gt;="&amp;C$4,Transaksi!$A$2:$A$500,"&lt;"&amp;EDATE(C$4,1))</f>
        <v/>
      </c>
      <c r="D9" s="5">
        <f>SUMIFS(Transaksi!$F$2:$F$500,Transaksi!$C$2:$C$500,$A9,Transaksi!$A$2:$A$500,"&gt;="&amp;D$4,Transaksi!$A$2:$A$500,"&lt;"&amp;EDATE(D$4,1))</f>
        <v/>
      </c>
      <c r="E9" s="5">
        <f>SUMIFS(Transaksi!$F$2:$F$500,Transaksi!$C$2:$C$500,$A9,Transaksi!$A$2:$A$500,"&gt;="&amp;E$4,Transaksi!$A$2:$A$500,"&lt;"&amp;EDATE(E$4,1))</f>
        <v/>
      </c>
      <c r="F9" s="5">
        <f>SUMIFS(Transaksi!$F$2:$F$500,Transaksi!$C$2:$C$500,$A9,Transaksi!$A$2:$A$500,"&gt;="&amp;F$4,Transaksi!$A$2:$A$500,"&lt;"&amp;EDATE(F$4,1))</f>
        <v/>
      </c>
      <c r="G9" s="5">
        <f>SUMIFS(Transaksi!$F$2:$F$500,Transaksi!$C$2:$C$500,$A9,Transaksi!$A$2:$A$500,"&gt;="&amp;G$4,Transaksi!$A$2:$A$500,"&lt;"&amp;EDATE(G$4,1))</f>
        <v/>
      </c>
      <c r="H9" s="5">
        <f>SUMIFS(Transaksi!$F$2:$F$500,Transaksi!$C$2:$C$500,$A9,Transaksi!$A$2:$A$500,"&gt;="&amp;H$4,Transaksi!$A$2:$A$500,"&lt;"&amp;EDATE(H$4,1))</f>
        <v/>
      </c>
      <c r="I9" s="5">
        <f>SUMIFS(Transaksi!$F$2:$F$500,Transaksi!$C$2:$C$500,$A9,Transaksi!$A$2:$A$500,"&gt;="&amp;I$4,Transaksi!$A$2:$A$500,"&lt;"&amp;EDATE(I$4,1))</f>
        <v/>
      </c>
      <c r="J9" s="5">
        <f>SUMIFS(Transaksi!$F$2:$F$500,Transaksi!$C$2:$C$500,$A9,Transaksi!$A$2:$A$500,"&gt;="&amp;J$4,Transaksi!$A$2:$A$500,"&lt;"&amp;EDATE(J$4,1))</f>
        <v/>
      </c>
      <c r="K9" s="5">
        <f>SUMIFS(Transaksi!$F$2:$F$500,Transaksi!$C$2:$C$500,$A9,Transaksi!$A$2:$A$500,"&gt;="&amp;K$4,Transaksi!$A$2:$A$500,"&lt;"&amp;EDATE(K$4,1))</f>
        <v/>
      </c>
      <c r="L9" s="5">
        <f>SUMIFS(Transaksi!$F$2:$F$500,Transaksi!$C$2:$C$500,$A9,Transaksi!$A$2:$A$500,"&gt;="&amp;L$4,Transaksi!$A$2:$A$500,"&lt;"&amp;EDATE(L$4,1))</f>
        <v/>
      </c>
      <c r="M9" s="5">
        <f>SUMIFS(Transaksi!$F$2:$F$500,Transaksi!$C$2:$C$500,$A9,Transaksi!$A$2:$A$500,"&gt;="&amp;M$4,Transaksi!$A$2:$A$500,"&lt;"&amp;EDATE(M$4,1))</f>
        <v/>
      </c>
      <c r="N9" s="5">
        <f>SUM(B9:M9)</f>
        <v/>
      </c>
    </row>
    <row r="10">
      <c r="A10" s="14" t="inlineStr">
        <is>
          <t>Total Pemasukan</t>
        </is>
      </c>
      <c r="B10" s="15">
        <f>SUM(B6:B9)</f>
        <v/>
      </c>
      <c r="C10" s="15">
        <f>SUM(C6:C9)</f>
        <v/>
      </c>
      <c r="D10" s="15">
        <f>SUM(D6:D9)</f>
        <v/>
      </c>
      <c r="E10" s="15">
        <f>SUM(E6:E9)</f>
        <v/>
      </c>
      <c r="F10" s="15">
        <f>SUM(F6:F9)</f>
        <v/>
      </c>
      <c r="G10" s="15">
        <f>SUM(G6:G9)</f>
        <v/>
      </c>
      <c r="H10" s="15">
        <f>SUM(H6:H9)</f>
        <v/>
      </c>
      <c r="I10" s="15">
        <f>SUM(I6:I9)</f>
        <v/>
      </c>
      <c r="J10" s="15">
        <f>SUM(J6:J9)</f>
        <v/>
      </c>
      <c r="K10" s="15">
        <f>SUM(K6:K9)</f>
        <v/>
      </c>
      <c r="L10" s="15">
        <f>SUM(L6:L9)</f>
        <v/>
      </c>
      <c r="M10" s="15">
        <f>SUM(M6:M9)</f>
        <v/>
      </c>
      <c r="N10" s="15">
        <f>SUM(N6:N9)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>
      <c r="A12" s="21" t="inlineStr">
        <is>
          <t>PENGELUARAN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>
      <c r="A13" s="4" t="inlineStr">
        <is>
          <t>Bahan Baku</t>
        </is>
      </c>
      <c r="B13" s="5">
        <f>SUMIFS(Transaksi!$F$2:$F$500,Transaksi!$C$2:$C$500,$A13,Transaksi!$A$2:$A$500,"&gt;="&amp;B$4,Transaksi!$A$2:$A$500,"&lt;"&amp;EDATE(B$4,1))</f>
        <v/>
      </c>
      <c r="C13" s="5">
        <f>SUMIFS(Transaksi!$F$2:$F$500,Transaksi!$C$2:$C$500,$A13,Transaksi!$A$2:$A$500,"&gt;="&amp;C$4,Transaksi!$A$2:$A$500,"&lt;"&amp;EDATE(C$4,1))</f>
        <v/>
      </c>
      <c r="D13" s="5">
        <f>SUMIFS(Transaksi!$F$2:$F$500,Transaksi!$C$2:$C$500,$A13,Transaksi!$A$2:$A$500,"&gt;="&amp;D$4,Transaksi!$A$2:$A$500,"&lt;"&amp;EDATE(D$4,1))</f>
        <v/>
      </c>
      <c r="E13" s="5">
        <f>SUMIFS(Transaksi!$F$2:$F$500,Transaksi!$C$2:$C$500,$A13,Transaksi!$A$2:$A$500,"&gt;="&amp;E$4,Transaksi!$A$2:$A$500,"&lt;"&amp;EDATE(E$4,1))</f>
        <v/>
      </c>
      <c r="F13" s="5">
        <f>SUMIFS(Transaksi!$F$2:$F$500,Transaksi!$C$2:$C$500,$A13,Transaksi!$A$2:$A$500,"&gt;="&amp;F$4,Transaksi!$A$2:$A$500,"&lt;"&amp;EDATE(F$4,1))</f>
        <v/>
      </c>
      <c r="G13" s="5">
        <f>SUMIFS(Transaksi!$F$2:$F$500,Transaksi!$C$2:$C$500,$A13,Transaksi!$A$2:$A$500,"&gt;="&amp;G$4,Transaksi!$A$2:$A$500,"&lt;"&amp;EDATE(G$4,1))</f>
        <v/>
      </c>
      <c r="H13" s="5">
        <f>SUMIFS(Transaksi!$F$2:$F$500,Transaksi!$C$2:$C$500,$A13,Transaksi!$A$2:$A$500,"&gt;="&amp;H$4,Transaksi!$A$2:$A$500,"&lt;"&amp;EDATE(H$4,1))</f>
        <v/>
      </c>
      <c r="I13" s="5">
        <f>SUMIFS(Transaksi!$F$2:$F$500,Transaksi!$C$2:$C$500,$A13,Transaksi!$A$2:$A$500,"&gt;="&amp;I$4,Transaksi!$A$2:$A$500,"&lt;"&amp;EDATE(I$4,1))</f>
        <v/>
      </c>
      <c r="J13" s="5">
        <f>SUMIFS(Transaksi!$F$2:$F$500,Transaksi!$C$2:$C$500,$A13,Transaksi!$A$2:$A$500,"&gt;="&amp;J$4,Transaksi!$A$2:$A$500,"&lt;"&amp;EDATE(J$4,1))</f>
        <v/>
      </c>
      <c r="K13" s="5">
        <f>SUMIFS(Transaksi!$F$2:$F$500,Transaksi!$C$2:$C$500,$A13,Transaksi!$A$2:$A$500,"&gt;="&amp;K$4,Transaksi!$A$2:$A$500,"&lt;"&amp;EDATE(K$4,1))</f>
        <v/>
      </c>
      <c r="L13" s="5">
        <f>SUMIFS(Transaksi!$F$2:$F$500,Transaksi!$C$2:$C$500,$A13,Transaksi!$A$2:$A$500,"&gt;="&amp;L$4,Transaksi!$A$2:$A$500,"&lt;"&amp;EDATE(L$4,1))</f>
        <v/>
      </c>
      <c r="M13" s="5">
        <f>SUMIFS(Transaksi!$F$2:$F$500,Transaksi!$C$2:$C$500,$A13,Transaksi!$A$2:$A$500,"&gt;="&amp;M$4,Transaksi!$A$2:$A$500,"&lt;"&amp;EDATE(M$4,1))</f>
        <v/>
      </c>
      <c r="N13" s="5">
        <f>SUM(B13:M13)</f>
        <v/>
      </c>
    </row>
    <row r="14">
      <c r="A14" s="4" t="inlineStr">
        <is>
          <t>Gaji Karyawan</t>
        </is>
      </c>
      <c r="B14" s="5">
        <f>SUMIFS(Transaksi!$F$2:$F$500,Transaksi!$C$2:$C$500,$A14,Transaksi!$A$2:$A$500,"&gt;="&amp;B$4,Transaksi!$A$2:$A$500,"&lt;"&amp;EDATE(B$4,1))</f>
        <v/>
      </c>
      <c r="C14" s="5">
        <f>SUMIFS(Transaksi!$F$2:$F$500,Transaksi!$C$2:$C$500,$A14,Transaksi!$A$2:$A$500,"&gt;="&amp;C$4,Transaksi!$A$2:$A$500,"&lt;"&amp;EDATE(C$4,1))</f>
        <v/>
      </c>
      <c r="D14" s="5">
        <f>SUMIFS(Transaksi!$F$2:$F$500,Transaksi!$C$2:$C$500,$A14,Transaksi!$A$2:$A$500,"&gt;="&amp;D$4,Transaksi!$A$2:$A$500,"&lt;"&amp;EDATE(D$4,1))</f>
        <v/>
      </c>
      <c r="E14" s="5">
        <f>SUMIFS(Transaksi!$F$2:$F$500,Transaksi!$C$2:$C$500,$A14,Transaksi!$A$2:$A$500,"&gt;="&amp;E$4,Transaksi!$A$2:$A$500,"&lt;"&amp;EDATE(E$4,1))</f>
        <v/>
      </c>
      <c r="F14" s="5">
        <f>SUMIFS(Transaksi!$F$2:$F$500,Transaksi!$C$2:$C$500,$A14,Transaksi!$A$2:$A$500,"&gt;="&amp;F$4,Transaksi!$A$2:$A$500,"&lt;"&amp;EDATE(F$4,1))</f>
        <v/>
      </c>
      <c r="G14" s="5">
        <f>SUMIFS(Transaksi!$F$2:$F$500,Transaksi!$C$2:$C$500,$A14,Transaksi!$A$2:$A$500,"&gt;="&amp;G$4,Transaksi!$A$2:$A$500,"&lt;"&amp;EDATE(G$4,1))</f>
        <v/>
      </c>
      <c r="H14" s="5">
        <f>SUMIFS(Transaksi!$F$2:$F$500,Transaksi!$C$2:$C$500,$A14,Transaksi!$A$2:$A$500,"&gt;="&amp;H$4,Transaksi!$A$2:$A$500,"&lt;"&amp;EDATE(H$4,1))</f>
        <v/>
      </c>
      <c r="I14" s="5">
        <f>SUMIFS(Transaksi!$F$2:$F$500,Transaksi!$C$2:$C$500,$A14,Transaksi!$A$2:$A$500,"&gt;="&amp;I$4,Transaksi!$A$2:$A$500,"&lt;"&amp;EDATE(I$4,1))</f>
        <v/>
      </c>
      <c r="J14" s="5">
        <f>SUMIFS(Transaksi!$F$2:$F$500,Transaksi!$C$2:$C$500,$A14,Transaksi!$A$2:$A$500,"&gt;="&amp;J$4,Transaksi!$A$2:$A$500,"&lt;"&amp;EDATE(J$4,1))</f>
        <v/>
      </c>
      <c r="K14" s="5">
        <f>SUMIFS(Transaksi!$F$2:$F$500,Transaksi!$C$2:$C$500,$A14,Transaksi!$A$2:$A$500,"&gt;="&amp;K$4,Transaksi!$A$2:$A$500,"&lt;"&amp;EDATE(K$4,1))</f>
        <v/>
      </c>
      <c r="L14" s="5">
        <f>SUMIFS(Transaksi!$F$2:$F$500,Transaksi!$C$2:$C$500,$A14,Transaksi!$A$2:$A$500,"&gt;="&amp;L$4,Transaksi!$A$2:$A$500,"&lt;"&amp;EDATE(L$4,1))</f>
        <v/>
      </c>
      <c r="M14" s="5">
        <f>SUMIFS(Transaksi!$F$2:$F$500,Transaksi!$C$2:$C$500,$A14,Transaksi!$A$2:$A$500,"&gt;="&amp;M$4,Transaksi!$A$2:$A$500,"&lt;"&amp;EDATE(M$4,1))</f>
        <v/>
      </c>
      <c r="N14" s="5">
        <f>SUM(B14:M14)</f>
        <v/>
      </c>
    </row>
    <row r="15">
      <c r="A15" s="4" t="inlineStr">
        <is>
          <t>Sewa Tempat</t>
        </is>
      </c>
      <c r="B15" s="5">
        <f>SUMIFS(Transaksi!$F$2:$F$500,Transaksi!$C$2:$C$500,$A15,Transaksi!$A$2:$A$500,"&gt;="&amp;B$4,Transaksi!$A$2:$A$500,"&lt;"&amp;EDATE(B$4,1))</f>
        <v/>
      </c>
      <c r="C15" s="5">
        <f>SUMIFS(Transaksi!$F$2:$F$500,Transaksi!$C$2:$C$500,$A15,Transaksi!$A$2:$A$500,"&gt;="&amp;C$4,Transaksi!$A$2:$A$500,"&lt;"&amp;EDATE(C$4,1))</f>
        <v/>
      </c>
      <c r="D15" s="5">
        <f>SUMIFS(Transaksi!$F$2:$F$500,Transaksi!$C$2:$C$500,$A15,Transaksi!$A$2:$A$500,"&gt;="&amp;D$4,Transaksi!$A$2:$A$500,"&lt;"&amp;EDATE(D$4,1))</f>
        <v/>
      </c>
      <c r="E15" s="5">
        <f>SUMIFS(Transaksi!$F$2:$F$500,Transaksi!$C$2:$C$500,$A15,Transaksi!$A$2:$A$500,"&gt;="&amp;E$4,Transaksi!$A$2:$A$500,"&lt;"&amp;EDATE(E$4,1))</f>
        <v/>
      </c>
      <c r="F15" s="5">
        <f>SUMIFS(Transaksi!$F$2:$F$500,Transaksi!$C$2:$C$500,$A15,Transaksi!$A$2:$A$500,"&gt;="&amp;F$4,Transaksi!$A$2:$A$500,"&lt;"&amp;EDATE(F$4,1))</f>
        <v/>
      </c>
      <c r="G15" s="5">
        <f>SUMIFS(Transaksi!$F$2:$F$500,Transaksi!$C$2:$C$500,$A15,Transaksi!$A$2:$A$500,"&gt;="&amp;G$4,Transaksi!$A$2:$A$500,"&lt;"&amp;EDATE(G$4,1))</f>
        <v/>
      </c>
      <c r="H15" s="5">
        <f>SUMIFS(Transaksi!$F$2:$F$500,Transaksi!$C$2:$C$500,$A15,Transaksi!$A$2:$A$500,"&gt;="&amp;H$4,Transaksi!$A$2:$A$500,"&lt;"&amp;EDATE(H$4,1))</f>
        <v/>
      </c>
      <c r="I15" s="5">
        <f>SUMIFS(Transaksi!$F$2:$F$500,Transaksi!$C$2:$C$500,$A15,Transaksi!$A$2:$A$500,"&gt;="&amp;I$4,Transaksi!$A$2:$A$500,"&lt;"&amp;EDATE(I$4,1))</f>
        <v/>
      </c>
      <c r="J15" s="5">
        <f>SUMIFS(Transaksi!$F$2:$F$500,Transaksi!$C$2:$C$500,$A15,Transaksi!$A$2:$A$500,"&gt;="&amp;J$4,Transaksi!$A$2:$A$500,"&lt;"&amp;EDATE(J$4,1))</f>
        <v/>
      </c>
      <c r="K15" s="5">
        <f>SUMIFS(Transaksi!$F$2:$F$500,Transaksi!$C$2:$C$500,$A15,Transaksi!$A$2:$A$500,"&gt;="&amp;K$4,Transaksi!$A$2:$A$500,"&lt;"&amp;EDATE(K$4,1))</f>
        <v/>
      </c>
      <c r="L15" s="5">
        <f>SUMIFS(Transaksi!$F$2:$F$500,Transaksi!$C$2:$C$500,$A15,Transaksi!$A$2:$A$500,"&gt;="&amp;L$4,Transaksi!$A$2:$A$500,"&lt;"&amp;EDATE(L$4,1))</f>
        <v/>
      </c>
      <c r="M15" s="5">
        <f>SUMIFS(Transaksi!$F$2:$F$500,Transaksi!$C$2:$C$500,$A15,Transaksi!$A$2:$A$500,"&gt;="&amp;M$4,Transaksi!$A$2:$A$500,"&lt;"&amp;EDATE(M$4,1))</f>
        <v/>
      </c>
      <c r="N15" s="5">
        <f>SUM(B15:M15)</f>
        <v/>
      </c>
    </row>
    <row r="16">
      <c r="A16" s="4" t="inlineStr">
        <is>
          <t>Listrik &amp; Air</t>
        </is>
      </c>
      <c r="B16" s="5">
        <f>SUMIFS(Transaksi!$F$2:$F$500,Transaksi!$C$2:$C$500,$A16,Transaksi!$A$2:$A$500,"&gt;="&amp;B$4,Transaksi!$A$2:$A$500,"&lt;"&amp;EDATE(B$4,1))</f>
        <v/>
      </c>
      <c r="C16" s="5">
        <f>SUMIFS(Transaksi!$F$2:$F$500,Transaksi!$C$2:$C$500,$A16,Transaksi!$A$2:$A$500,"&gt;="&amp;C$4,Transaksi!$A$2:$A$500,"&lt;"&amp;EDATE(C$4,1))</f>
        <v/>
      </c>
      <c r="D16" s="5">
        <f>SUMIFS(Transaksi!$F$2:$F$500,Transaksi!$C$2:$C$500,$A16,Transaksi!$A$2:$A$500,"&gt;="&amp;D$4,Transaksi!$A$2:$A$500,"&lt;"&amp;EDATE(D$4,1))</f>
        <v/>
      </c>
      <c r="E16" s="5">
        <f>SUMIFS(Transaksi!$F$2:$F$500,Transaksi!$C$2:$C$500,$A16,Transaksi!$A$2:$A$500,"&gt;="&amp;E$4,Transaksi!$A$2:$A$500,"&lt;"&amp;EDATE(E$4,1))</f>
        <v/>
      </c>
      <c r="F16" s="5">
        <f>SUMIFS(Transaksi!$F$2:$F$500,Transaksi!$C$2:$C$500,$A16,Transaksi!$A$2:$A$500,"&gt;="&amp;F$4,Transaksi!$A$2:$A$500,"&lt;"&amp;EDATE(F$4,1))</f>
        <v/>
      </c>
      <c r="G16" s="5">
        <f>SUMIFS(Transaksi!$F$2:$F$500,Transaksi!$C$2:$C$500,$A16,Transaksi!$A$2:$A$500,"&gt;="&amp;G$4,Transaksi!$A$2:$A$500,"&lt;"&amp;EDATE(G$4,1))</f>
        <v/>
      </c>
      <c r="H16" s="5">
        <f>SUMIFS(Transaksi!$F$2:$F$500,Transaksi!$C$2:$C$500,$A16,Transaksi!$A$2:$A$500,"&gt;="&amp;H$4,Transaksi!$A$2:$A$500,"&lt;"&amp;EDATE(H$4,1))</f>
        <v/>
      </c>
      <c r="I16" s="5">
        <f>SUMIFS(Transaksi!$F$2:$F$500,Transaksi!$C$2:$C$500,$A16,Transaksi!$A$2:$A$500,"&gt;="&amp;I$4,Transaksi!$A$2:$A$500,"&lt;"&amp;EDATE(I$4,1))</f>
        <v/>
      </c>
      <c r="J16" s="5">
        <f>SUMIFS(Transaksi!$F$2:$F$500,Transaksi!$C$2:$C$500,$A16,Transaksi!$A$2:$A$500,"&gt;="&amp;J$4,Transaksi!$A$2:$A$500,"&lt;"&amp;EDATE(J$4,1))</f>
        <v/>
      </c>
      <c r="K16" s="5">
        <f>SUMIFS(Transaksi!$F$2:$F$500,Transaksi!$C$2:$C$500,$A16,Transaksi!$A$2:$A$500,"&gt;="&amp;K$4,Transaksi!$A$2:$A$500,"&lt;"&amp;EDATE(K$4,1))</f>
        <v/>
      </c>
      <c r="L16" s="5">
        <f>SUMIFS(Transaksi!$F$2:$F$500,Transaksi!$C$2:$C$500,$A16,Transaksi!$A$2:$A$500,"&gt;="&amp;L$4,Transaksi!$A$2:$A$500,"&lt;"&amp;EDATE(L$4,1))</f>
        <v/>
      </c>
      <c r="M16" s="5">
        <f>SUMIFS(Transaksi!$F$2:$F$500,Transaksi!$C$2:$C$500,$A16,Transaksi!$A$2:$A$500,"&gt;="&amp;M$4,Transaksi!$A$2:$A$500,"&lt;"&amp;EDATE(M$4,1))</f>
        <v/>
      </c>
      <c r="N16" s="5">
        <f>SUM(B16:M16)</f>
        <v/>
      </c>
    </row>
    <row r="17">
      <c r="A17" s="4" t="inlineStr">
        <is>
          <t>Pemasaran</t>
        </is>
      </c>
      <c r="B17" s="5">
        <f>SUMIFS(Transaksi!$F$2:$F$500,Transaksi!$C$2:$C$500,$A17,Transaksi!$A$2:$A$500,"&gt;="&amp;B$4,Transaksi!$A$2:$A$500,"&lt;"&amp;EDATE(B$4,1))</f>
        <v/>
      </c>
      <c r="C17" s="5">
        <f>SUMIFS(Transaksi!$F$2:$F$500,Transaksi!$C$2:$C$500,$A17,Transaksi!$A$2:$A$500,"&gt;="&amp;C$4,Transaksi!$A$2:$A$500,"&lt;"&amp;EDATE(C$4,1))</f>
        <v/>
      </c>
      <c r="D17" s="5">
        <f>SUMIFS(Transaksi!$F$2:$F$500,Transaksi!$C$2:$C$500,$A17,Transaksi!$A$2:$A$500,"&gt;="&amp;D$4,Transaksi!$A$2:$A$500,"&lt;"&amp;EDATE(D$4,1))</f>
        <v/>
      </c>
      <c r="E17" s="5">
        <f>SUMIFS(Transaksi!$F$2:$F$500,Transaksi!$C$2:$C$500,$A17,Transaksi!$A$2:$A$500,"&gt;="&amp;E$4,Transaksi!$A$2:$A$500,"&lt;"&amp;EDATE(E$4,1))</f>
        <v/>
      </c>
      <c r="F17" s="5">
        <f>SUMIFS(Transaksi!$F$2:$F$500,Transaksi!$C$2:$C$500,$A17,Transaksi!$A$2:$A$500,"&gt;="&amp;F$4,Transaksi!$A$2:$A$500,"&lt;"&amp;EDATE(F$4,1))</f>
        <v/>
      </c>
      <c r="G17" s="5">
        <f>SUMIFS(Transaksi!$F$2:$F$500,Transaksi!$C$2:$C$500,$A17,Transaksi!$A$2:$A$500,"&gt;="&amp;G$4,Transaksi!$A$2:$A$500,"&lt;"&amp;EDATE(G$4,1))</f>
        <v/>
      </c>
      <c r="H17" s="5">
        <f>SUMIFS(Transaksi!$F$2:$F$500,Transaksi!$C$2:$C$500,$A17,Transaksi!$A$2:$A$500,"&gt;="&amp;H$4,Transaksi!$A$2:$A$500,"&lt;"&amp;EDATE(H$4,1))</f>
        <v/>
      </c>
      <c r="I17" s="5">
        <f>SUMIFS(Transaksi!$F$2:$F$500,Transaksi!$C$2:$C$500,$A17,Transaksi!$A$2:$A$500,"&gt;="&amp;I$4,Transaksi!$A$2:$A$500,"&lt;"&amp;EDATE(I$4,1))</f>
        <v/>
      </c>
      <c r="J17" s="5">
        <f>SUMIFS(Transaksi!$F$2:$F$500,Transaksi!$C$2:$C$500,$A17,Transaksi!$A$2:$A$500,"&gt;="&amp;J$4,Transaksi!$A$2:$A$500,"&lt;"&amp;EDATE(J$4,1))</f>
        <v/>
      </c>
      <c r="K17" s="5">
        <f>SUMIFS(Transaksi!$F$2:$F$500,Transaksi!$C$2:$C$500,$A17,Transaksi!$A$2:$A$500,"&gt;="&amp;K$4,Transaksi!$A$2:$A$500,"&lt;"&amp;EDATE(K$4,1))</f>
        <v/>
      </c>
      <c r="L17" s="5">
        <f>SUMIFS(Transaksi!$F$2:$F$500,Transaksi!$C$2:$C$500,$A17,Transaksi!$A$2:$A$500,"&gt;="&amp;L$4,Transaksi!$A$2:$A$500,"&lt;"&amp;EDATE(L$4,1))</f>
        <v/>
      </c>
      <c r="M17" s="5">
        <f>SUMIFS(Transaksi!$F$2:$F$500,Transaksi!$C$2:$C$500,$A17,Transaksi!$A$2:$A$500,"&gt;="&amp;M$4,Transaksi!$A$2:$A$500,"&lt;"&amp;EDATE(M$4,1))</f>
        <v/>
      </c>
      <c r="N17" s="5">
        <f>SUM(B17:M17)</f>
        <v/>
      </c>
    </row>
    <row r="18">
      <c r="A18" s="4" t="inlineStr">
        <is>
          <t>Peralatan</t>
        </is>
      </c>
      <c r="B18" s="5">
        <f>SUMIFS(Transaksi!$F$2:$F$500,Transaksi!$C$2:$C$500,$A18,Transaksi!$A$2:$A$500,"&gt;="&amp;B$4,Transaksi!$A$2:$A$500,"&lt;"&amp;EDATE(B$4,1))</f>
        <v/>
      </c>
      <c r="C18" s="5">
        <f>SUMIFS(Transaksi!$F$2:$F$500,Transaksi!$C$2:$C$500,$A18,Transaksi!$A$2:$A$500,"&gt;="&amp;C$4,Transaksi!$A$2:$A$500,"&lt;"&amp;EDATE(C$4,1))</f>
        <v/>
      </c>
      <c r="D18" s="5">
        <f>SUMIFS(Transaksi!$F$2:$F$500,Transaksi!$C$2:$C$500,$A18,Transaksi!$A$2:$A$500,"&gt;="&amp;D$4,Transaksi!$A$2:$A$500,"&lt;"&amp;EDATE(D$4,1))</f>
        <v/>
      </c>
      <c r="E18" s="5">
        <f>SUMIFS(Transaksi!$F$2:$F$500,Transaksi!$C$2:$C$500,$A18,Transaksi!$A$2:$A$500,"&gt;="&amp;E$4,Transaksi!$A$2:$A$500,"&lt;"&amp;EDATE(E$4,1))</f>
        <v/>
      </c>
      <c r="F18" s="5">
        <f>SUMIFS(Transaksi!$F$2:$F$500,Transaksi!$C$2:$C$500,$A18,Transaksi!$A$2:$A$500,"&gt;="&amp;F$4,Transaksi!$A$2:$A$500,"&lt;"&amp;EDATE(F$4,1))</f>
        <v/>
      </c>
      <c r="G18" s="5">
        <f>SUMIFS(Transaksi!$F$2:$F$500,Transaksi!$C$2:$C$500,$A18,Transaksi!$A$2:$A$500,"&gt;="&amp;G$4,Transaksi!$A$2:$A$500,"&lt;"&amp;EDATE(G$4,1))</f>
        <v/>
      </c>
      <c r="H18" s="5">
        <f>SUMIFS(Transaksi!$F$2:$F$500,Transaksi!$C$2:$C$500,$A18,Transaksi!$A$2:$A$500,"&gt;="&amp;H$4,Transaksi!$A$2:$A$500,"&lt;"&amp;EDATE(H$4,1))</f>
        <v/>
      </c>
      <c r="I18" s="5">
        <f>SUMIFS(Transaksi!$F$2:$F$500,Transaksi!$C$2:$C$500,$A18,Transaksi!$A$2:$A$500,"&gt;="&amp;I$4,Transaksi!$A$2:$A$500,"&lt;"&amp;EDATE(I$4,1))</f>
        <v/>
      </c>
      <c r="J18" s="5">
        <f>SUMIFS(Transaksi!$F$2:$F$500,Transaksi!$C$2:$C$500,$A18,Transaksi!$A$2:$A$500,"&gt;="&amp;J$4,Transaksi!$A$2:$A$500,"&lt;"&amp;EDATE(J$4,1))</f>
        <v/>
      </c>
      <c r="K18" s="5">
        <f>SUMIFS(Transaksi!$F$2:$F$500,Transaksi!$C$2:$C$500,$A18,Transaksi!$A$2:$A$500,"&gt;="&amp;K$4,Transaksi!$A$2:$A$500,"&lt;"&amp;EDATE(K$4,1))</f>
        <v/>
      </c>
      <c r="L18" s="5">
        <f>SUMIFS(Transaksi!$F$2:$F$500,Transaksi!$C$2:$C$500,$A18,Transaksi!$A$2:$A$500,"&gt;="&amp;L$4,Transaksi!$A$2:$A$500,"&lt;"&amp;EDATE(L$4,1))</f>
        <v/>
      </c>
      <c r="M18" s="5">
        <f>SUMIFS(Transaksi!$F$2:$F$500,Transaksi!$C$2:$C$500,$A18,Transaksi!$A$2:$A$500,"&gt;="&amp;M$4,Transaksi!$A$2:$A$500,"&lt;"&amp;EDATE(M$4,1))</f>
        <v/>
      </c>
      <c r="N18" s="5">
        <f>SUM(B18:M18)</f>
        <v/>
      </c>
    </row>
    <row r="19">
      <c r="A19" s="4" t="inlineStr">
        <is>
          <t>Transport</t>
        </is>
      </c>
      <c r="B19" s="5">
        <f>SUMIFS(Transaksi!$F$2:$F$500,Transaksi!$C$2:$C$500,$A19,Transaksi!$A$2:$A$500,"&gt;="&amp;B$4,Transaksi!$A$2:$A$500,"&lt;"&amp;EDATE(B$4,1))</f>
        <v/>
      </c>
      <c r="C19" s="5">
        <f>SUMIFS(Transaksi!$F$2:$F$500,Transaksi!$C$2:$C$500,$A19,Transaksi!$A$2:$A$500,"&gt;="&amp;C$4,Transaksi!$A$2:$A$500,"&lt;"&amp;EDATE(C$4,1))</f>
        <v/>
      </c>
      <c r="D19" s="5">
        <f>SUMIFS(Transaksi!$F$2:$F$500,Transaksi!$C$2:$C$500,$A19,Transaksi!$A$2:$A$500,"&gt;="&amp;D$4,Transaksi!$A$2:$A$500,"&lt;"&amp;EDATE(D$4,1))</f>
        <v/>
      </c>
      <c r="E19" s="5">
        <f>SUMIFS(Transaksi!$F$2:$F$500,Transaksi!$C$2:$C$500,$A19,Transaksi!$A$2:$A$500,"&gt;="&amp;E$4,Transaksi!$A$2:$A$500,"&lt;"&amp;EDATE(E$4,1))</f>
        <v/>
      </c>
      <c r="F19" s="5">
        <f>SUMIFS(Transaksi!$F$2:$F$500,Transaksi!$C$2:$C$500,$A19,Transaksi!$A$2:$A$500,"&gt;="&amp;F$4,Transaksi!$A$2:$A$500,"&lt;"&amp;EDATE(F$4,1))</f>
        <v/>
      </c>
      <c r="G19" s="5">
        <f>SUMIFS(Transaksi!$F$2:$F$500,Transaksi!$C$2:$C$500,$A19,Transaksi!$A$2:$A$500,"&gt;="&amp;G$4,Transaksi!$A$2:$A$500,"&lt;"&amp;EDATE(G$4,1))</f>
        <v/>
      </c>
      <c r="H19" s="5">
        <f>SUMIFS(Transaksi!$F$2:$F$500,Transaksi!$C$2:$C$500,$A19,Transaksi!$A$2:$A$500,"&gt;="&amp;H$4,Transaksi!$A$2:$A$500,"&lt;"&amp;EDATE(H$4,1))</f>
        <v/>
      </c>
      <c r="I19" s="5">
        <f>SUMIFS(Transaksi!$F$2:$F$500,Transaksi!$C$2:$C$500,$A19,Transaksi!$A$2:$A$500,"&gt;="&amp;I$4,Transaksi!$A$2:$A$500,"&lt;"&amp;EDATE(I$4,1))</f>
        <v/>
      </c>
      <c r="J19" s="5">
        <f>SUMIFS(Transaksi!$F$2:$F$500,Transaksi!$C$2:$C$500,$A19,Transaksi!$A$2:$A$500,"&gt;="&amp;J$4,Transaksi!$A$2:$A$500,"&lt;"&amp;EDATE(J$4,1))</f>
        <v/>
      </c>
      <c r="K19" s="5">
        <f>SUMIFS(Transaksi!$F$2:$F$500,Transaksi!$C$2:$C$500,$A19,Transaksi!$A$2:$A$500,"&gt;="&amp;K$4,Transaksi!$A$2:$A$500,"&lt;"&amp;EDATE(K$4,1))</f>
        <v/>
      </c>
      <c r="L19" s="5">
        <f>SUMIFS(Transaksi!$F$2:$F$500,Transaksi!$C$2:$C$500,$A19,Transaksi!$A$2:$A$500,"&gt;="&amp;L$4,Transaksi!$A$2:$A$500,"&lt;"&amp;EDATE(L$4,1))</f>
        <v/>
      </c>
      <c r="M19" s="5">
        <f>SUMIFS(Transaksi!$F$2:$F$500,Transaksi!$C$2:$C$500,$A19,Transaksi!$A$2:$A$500,"&gt;="&amp;M$4,Transaksi!$A$2:$A$500,"&lt;"&amp;EDATE(M$4,1))</f>
        <v/>
      </c>
      <c r="N19" s="5">
        <f>SUM(B19:M19)</f>
        <v/>
      </c>
    </row>
    <row r="20">
      <c r="A20" s="4" t="inlineStr">
        <is>
          <t>Lain-lain</t>
        </is>
      </c>
      <c r="B20" s="5">
        <f>SUMIFS(Transaksi!$F$2:$F$500,Transaksi!$C$2:$C$500,$A20,Transaksi!$A$2:$A$500,"&gt;="&amp;B$4,Transaksi!$A$2:$A$500,"&lt;"&amp;EDATE(B$4,1))</f>
        <v/>
      </c>
      <c r="C20" s="5">
        <f>SUMIFS(Transaksi!$F$2:$F$500,Transaksi!$C$2:$C$500,$A20,Transaksi!$A$2:$A$500,"&gt;="&amp;C$4,Transaksi!$A$2:$A$500,"&lt;"&amp;EDATE(C$4,1))</f>
        <v/>
      </c>
      <c r="D20" s="5">
        <f>SUMIFS(Transaksi!$F$2:$F$500,Transaksi!$C$2:$C$500,$A20,Transaksi!$A$2:$A$500,"&gt;="&amp;D$4,Transaksi!$A$2:$A$500,"&lt;"&amp;EDATE(D$4,1))</f>
        <v/>
      </c>
      <c r="E20" s="5">
        <f>SUMIFS(Transaksi!$F$2:$F$500,Transaksi!$C$2:$C$500,$A20,Transaksi!$A$2:$A$500,"&gt;="&amp;E$4,Transaksi!$A$2:$A$500,"&lt;"&amp;EDATE(E$4,1))</f>
        <v/>
      </c>
      <c r="F20" s="5">
        <f>SUMIFS(Transaksi!$F$2:$F$500,Transaksi!$C$2:$C$500,$A20,Transaksi!$A$2:$A$500,"&gt;="&amp;F$4,Transaksi!$A$2:$A$500,"&lt;"&amp;EDATE(F$4,1))</f>
        <v/>
      </c>
      <c r="G20" s="5">
        <f>SUMIFS(Transaksi!$F$2:$F$500,Transaksi!$C$2:$C$500,$A20,Transaksi!$A$2:$A$500,"&gt;="&amp;G$4,Transaksi!$A$2:$A$500,"&lt;"&amp;EDATE(G$4,1))</f>
        <v/>
      </c>
      <c r="H20" s="5">
        <f>SUMIFS(Transaksi!$F$2:$F$500,Transaksi!$C$2:$C$500,$A20,Transaksi!$A$2:$A$500,"&gt;="&amp;H$4,Transaksi!$A$2:$A$500,"&lt;"&amp;EDATE(H$4,1))</f>
        <v/>
      </c>
      <c r="I20" s="5">
        <f>SUMIFS(Transaksi!$F$2:$F$500,Transaksi!$C$2:$C$500,$A20,Transaksi!$A$2:$A$500,"&gt;="&amp;I$4,Transaksi!$A$2:$A$500,"&lt;"&amp;EDATE(I$4,1))</f>
        <v/>
      </c>
      <c r="J20" s="5">
        <f>SUMIFS(Transaksi!$F$2:$F$500,Transaksi!$C$2:$C$500,$A20,Transaksi!$A$2:$A$500,"&gt;="&amp;J$4,Transaksi!$A$2:$A$500,"&lt;"&amp;EDATE(J$4,1))</f>
        <v/>
      </c>
      <c r="K20" s="5">
        <f>SUMIFS(Transaksi!$F$2:$F$500,Transaksi!$C$2:$C$500,$A20,Transaksi!$A$2:$A$500,"&gt;="&amp;K$4,Transaksi!$A$2:$A$500,"&lt;"&amp;EDATE(K$4,1))</f>
        <v/>
      </c>
      <c r="L20" s="5">
        <f>SUMIFS(Transaksi!$F$2:$F$500,Transaksi!$C$2:$C$500,$A20,Transaksi!$A$2:$A$500,"&gt;="&amp;L$4,Transaksi!$A$2:$A$500,"&lt;"&amp;EDATE(L$4,1))</f>
        <v/>
      </c>
      <c r="M20" s="5">
        <f>SUMIFS(Transaksi!$F$2:$F$500,Transaksi!$C$2:$C$500,$A20,Transaksi!$A$2:$A$500,"&gt;="&amp;M$4,Transaksi!$A$2:$A$500,"&lt;"&amp;EDATE(M$4,1))</f>
        <v/>
      </c>
      <c r="N20" s="5">
        <f>SUM(B20:M20)</f>
        <v/>
      </c>
    </row>
    <row r="21">
      <c r="A21" s="14" t="inlineStr">
        <is>
          <t>Total Pengeluaran</t>
        </is>
      </c>
      <c r="B21" s="15">
        <f>SUM(B13:B20)</f>
        <v/>
      </c>
      <c r="C21" s="15">
        <f>SUM(C13:C20)</f>
        <v/>
      </c>
      <c r="D21" s="15">
        <f>SUM(D13:D20)</f>
        <v/>
      </c>
      <c r="E21" s="15">
        <f>SUM(E13:E20)</f>
        <v/>
      </c>
      <c r="F21" s="15">
        <f>SUM(F13:F20)</f>
        <v/>
      </c>
      <c r="G21" s="15">
        <f>SUM(G13:G20)</f>
        <v/>
      </c>
      <c r="H21" s="15">
        <f>SUM(H13:H20)</f>
        <v/>
      </c>
      <c r="I21" s="15">
        <f>SUM(I13:I20)</f>
        <v/>
      </c>
      <c r="J21" s="15">
        <f>SUM(J13:J20)</f>
        <v/>
      </c>
      <c r="K21" s="15">
        <f>SUM(K13:K20)</f>
        <v/>
      </c>
      <c r="L21" s="15">
        <f>SUM(L13:L20)</f>
        <v/>
      </c>
      <c r="M21" s="15">
        <f>SUM(M13:M20)</f>
        <v/>
      </c>
      <c r="N21" s="15">
        <f>SUM(N13:N20)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>
      <c r="A23" s="22" t="inlineStr">
        <is>
          <t>LABA / (RUGI) BERSIH</t>
        </is>
      </c>
      <c r="B23" s="23">
        <f>B10-B21</f>
        <v/>
      </c>
      <c r="C23" s="23">
        <f>C10-C21</f>
        <v/>
      </c>
      <c r="D23" s="23">
        <f>D10-D21</f>
        <v/>
      </c>
      <c r="E23" s="23">
        <f>E10-E21</f>
        <v/>
      </c>
      <c r="F23" s="23">
        <f>F10-F21</f>
        <v/>
      </c>
      <c r="G23" s="23">
        <f>G10-G21</f>
        <v/>
      </c>
      <c r="H23" s="23">
        <f>H10-H21</f>
        <v/>
      </c>
      <c r="I23" s="23">
        <f>I10-I21</f>
        <v/>
      </c>
      <c r="J23" s="23">
        <f>J10-J21</f>
        <v/>
      </c>
      <c r="K23" s="23">
        <f>K10-K21</f>
        <v/>
      </c>
      <c r="L23" s="23">
        <f>L10-L21</f>
        <v/>
      </c>
      <c r="M23" s="23">
        <f>M10-M21</f>
        <v/>
      </c>
      <c r="N23" s="23">
        <f>N10-N21</f>
        <v/>
      </c>
    </row>
    <row r="24">
      <c r="A24" s="4" t="inlineStr">
        <is>
          <t>Margin Laba</t>
        </is>
      </c>
      <c r="B24" s="13">
        <f>IFERROR(B23/B10,0)</f>
        <v/>
      </c>
      <c r="C24" s="13">
        <f>IFERROR(C23/C10,0)</f>
        <v/>
      </c>
      <c r="D24" s="13">
        <f>IFERROR(D23/D10,0)</f>
        <v/>
      </c>
      <c r="E24" s="13">
        <f>IFERROR(E23/E10,0)</f>
        <v/>
      </c>
      <c r="F24" s="13">
        <f>IFERROR(F23/F10,0)</f>
        <v/>
      </c>
      <c r="G24" s="13">
        <f>IFERROR(G23/G10,0)</f>
        <v/>
      </c>
      <c r="H24" s="13">
        <f>IFERROR(H23/H10,0)</f>
        <v/>
      </c>
      <c r="I24" s="13">
        <f>IFERROR(I23/I10,0)</f>
        <v/>
      </c>
      <c r="J24" s="13">
        <f>IFERROR(J23/J10,0)</f>
        <v/>
      </c>
      <c r="K24" s="13">
        <f>IFERROR(K23/K10,0)</f>
        <v/>
      </c>
      <c r="L24" s="13">
        <f>IFERROR(L23/L10,0)</f>
        <v/>
      </c>
      <c r="M24" s="13">
        <f>IFERROR(M23/M10,0)</f>
        <v/>
      </c>
      <c r="N24" s="13">
        <f>IFERROR(N23/N10,0)</f>
        <v/>
      </c>
    </row>
    <row r="25">
      <c r="A25" s="4" t="inlineStr">
        <is>
          <t>Laba Kumulatif</t>
        </is>
      </c>
      <c r="B25" s="5">
        <f>SUM($B$23:B23)</f>
        <v/>
      </c>
      <c r="C25" s="5">
        <f>SUM($B$23:C23)</f>
        <v/>
      </c>
      <c r="D25" s="5">
        <f>SUM($B$23:D23)</f>
        <v/>
      </c>
      <c r="E25" s="5">
        <f>SUM($B$23:E23)</f>
        <v/>
      </c>
      <c r="F25" s="5">
        <f>SUM($B$23:F23)</f>
        <v/>
      </c>
      <c r="G25" s="5">
        <f>SUM($B$23:G23)</f>
        <v/>
      </c>
      <c r="H25" s="5">
        <f>SUM($B$23:H23)</f>
        <v/>
      </c>
      <c r="I25" s="5">
        <f>SUM($B$23:I23)</f>
        <v/>
      </c>
      <c r="J25" s="5">
        <f>SUM($B$23:J23)</f>
        <v/>
      </c>
      <c r="K25" s="5">
        <f>SUM($B$23:K23)</f>
        <v/>
      </c>
      <c r="L25" s="5">
        <f>SUM($B$23:L23)</f>
        <v/>
      </c>
      <c r="M25" s="5">
        <f>SUM($B$23:M23)</f>
        <v/>
      </c>
      <c r="N25" s="4" t="n"/>
    </row>
  </sheetData>
  <conditionalFormatting sqref="B23:N23">
    <cfRule type="cellIs" priority="1" operator="lessThan" dxfId="1">
      <formula>0</formula>
    </cfRule>
    <cfRule type="cellIs" priority="2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4" customWidth="1" min="4" max="4"/>
    <col width="16" customWidth="1" min="5" max="5"/>
  </cols>
  <sheetData>
    <row r="1">
      <c r="A1" s="24" t="inlineStr">
        <is>
          <t>Pengaturan &amp; Daftar Pilihan</t>
        </is>
      </c>
    </row>
    <row r="2">
      <c r="A2" s="9" t="inlineStr">
        <is>
          <t>Contoh proyek / Demo - data fiktif (Kedai Kopi Senja)</t>
        </is>
      </c>
    </row>
    <row r="4">
      <c r="A4" t="inlineStr">
        <is>
          <t>Nama usaha</t>
        </is>
      </c>
      <c r="B4" s="25" t="inlineStr">
        <is>
          <t>Kedai Kopi Senja (contoh)</t>
        </is>
      </c>
    </row>
    <row r="5">
      <c r="A5" t="inlineStr">
        <is>
          <t>Tahun pembukuan</t>
        </is>
      </c>
      <c r="B5" s="25" t="n">
        <v>2026</v>
      </c>
    </row>
    <row r="6">
      <c r="A6" t="inlineStr">
        <is>
          <t>Saldo awal kas</t>
        </is>
      </c>
      <c r="B6" s="26" t="n">
        <v>15000000</v>
      </c>
    </row>
    <row r="8">
      <c r="A8" s="1" t="inlineStr">
        <is>
          <t>Pemasukan</t>
        </is>
      </c>
      <c r="B8" s="1" t="inlineStr">
        <is>
          <t>Pengeluaran</t>
        </is>
      </c>
      <c r="C8" s="1" t="inlineStr">
        <is>
          <t>Metode</t>
        </is>
      </c>
      <c r="D8" s="1" t="inlineStr">
        <is>
          <t>Jenis</t>
        </is>
      </c>
      <c r="E8" s="1" t="inlineStr">
        <is>
          <t>Bulan</t>
        </is>
      </c>
    </row>
    <row r="9">
      <c r="A9" t="inlineStr">
        <is>
          <t>Penjualan Kopi</t>
        </is>
      </c>
      <c r="B9" t="inlineStr">
        <is>
          <t>Bahan Baku</t>
        </is>
      </c>
      <c r="C9" t="inlineStr">
        <is>
          <t>Tunai</t>
        </is>
      </c>
      <c r="D9" t="inlineStr">
        <is>
          <t>Pemasukan</t>
        </is>
      </c>
      <c r="E9" t="inlineStr">
        <is>
          <t>Seluruh Tahun</t>
        </is>
      </c>
    </row>
    <row r="10">
      <c r="A10" t="inlineStr">
        <is>
          <t>Penjualan Makanan</t>
        </is>
      </c>
      <c r="B10" t="inlineStr">
        <is>
          <t>Gaji Karyawan</t>
        </is>
      </c>
      <c r="C10" t="inlineStr">
        <is>
          <t>Transfer</t>
        </is>
      </c>
      <c r="D10" t="inlineStr">
        <is>
          <t>Pengeluaran</t>
        </is>
      </c>
      <c r="E10" t="inlineStr">
        <is>
          <t>Januari</t>
        </is>
      </c>
    </row>
    <row r="11">
      <c r="A11" t="inlineStr">
        <is>
          <t>Pesanan Katering</t>
        </is>
      </c>
      <c r="B11" t="inlineStr">
        <is>
          <t>Sewa Tempat</t>
        </is>
      </c>
      <c r="C11" t="inlineStr">
        <is>
          <t>QRIS</t>
        </is>
      </c>
      <c r="E11" t="inlineStr">
        <is>
          <t>Februari</t>
        </is>
      </c>
    </row>
    <row r="12">
      <c r="A12" t="inlineStr">
        <is>
          <t>Pendapatan Lain</t>
        </is>
      </c>
      <c r="B12" t="inlineStr">
        <is>
          <t>Listrik &amp; Air</t>
        </is>
      </c>
      <c r="E12" t="inlineStr">
        <is>
          <t>Maret</t>
        </is>
      </c>
    </row>
    <row r="13">
      <c r="B13" t="inlineStr">
        <is>
          <t>Pemasaran</t>
        </is>
      </c>
      <c r="E13" t="inlineStr">
        <is>
          <t>April</t>
        </is>
      </c>
    </row>
    <row r="14">
      <c r="B14" t="inlineStr">
        <is>
          <t>Peralatan</t>
        </is>
      </c>
      <c r="E14" t="inlineStr">
        <is>
          <t>Mei</t>
        </is>
      </c>
    </row>
    <row r="15">
      <c r="B15" t="inlineStr">
        <is>
          <t>Transport</t>
        </is>
      </c>
      <c r="E15" t="inlineStr">
        <is>
          <t>Juni</t>
        </is>
      </c>
    </row>
    <row r="16">
      <c r="B16" t="inlineStr">
        <is>
          <t>Lain-lain</t>
        </is>
      </c>
      <c r="E16" t="inlineStr">
        <is>
          <t>Juli</t>
        </is>
      </c>
    </row>
    <row r="17">
      <c r="E17" t="inlineStr">
        <is>
          <t>Agustus</t>
        </is>
      </c>
    </row>
    <row r="18">
      <c r="E18" t="inlineStr">
        <is>
          <t>September</t>
        </is>
      </c>
    </row>
    <row r="19">
      <c r="E19" t="inlineStr">
        <is>
          <t>Oktober</t>
        </is>
      </c>
    </row>
    <row r="20">
      <c r="E20" t="inlineStr">
        <is>
          <t>November</t>
        </is>
      </c>
    </row>
    <row r="21">
      <c r="E21" t="inlineStr">
        <is>
          <t>Desember</t>
        </is>
      </c>
    </row>
    <row r="22">
      <c r="A22" s="27" t="inlineStr">
        <is>
          <t>Kategori (gabungan, dipakai dropdown)</t>
        </is>
      </c>
    </row>
    <row r="23">
      <c r="A23" t="inlineStr">
        <is>
          <t>Penjualan Kopi</t>
        </is>
      </c>
    </row>
    <row r="24">
      <c r="A24" t="inlineStr">
        <is>
          <t>Penjualan Makanan</t>
        </is>
      </c>
    </row>
    <row r="25">
      <c r="A25" t="inlineStr">
        <is>
          <t>Pesanan Katering</t>
        </is>
      </c>
    </row>
    <row r="26">
      <c r="A26" t="inlineStr">
        <is>
          <t>Pendapatan Lain</t>
        </is>
      </c>
    </row>
    <row r="27">
      <c r="A27" t="inlineStr">
        <is>
          <t>Bahan Baku</t>
        </is>
      </c>
    </row>
    <row r="28">
      <c r="A28" t="inlineStr">
        <is>
          <t>Gaji Karyawan</t>
        </is>
      </c>
    </row>
    <row r="29">
      <c r="A29" t="inlineStr">
        <is>
          <t>Sewa Tempat</t>
        </is>
      </c>
    </row>
    <row r="30">
      <c r="A30" t="inlineStr">
        <is>
          <t>Listrik &amp; Air</t>
        </is>
      </c>
    </row>
    <row r="31">
      <c r="A31" t="inlineStr">
        <is>
          <t>Pemasaran</t>
        </is>
      </c>
    </row>
    <row r="32">
      <c r="A32" t="inlineStr">
        <is>
          <t>Peralatan</t>
        </is>
      </c>
    </row>
    <row r="33">
      <c r="A33" t="inlineStr">
        <is>
          <t>Transport</t>
        </is>
      </c>
    </row>
    <row r="34">
      <c r="A34" t="inlineStr">
        <is>
          <t>Lain-lain</t>
        </is>
      </c>
    </row>
    <row r="36">
      <c r="A36" s="9" t="inlineStr">
        <is>
          <t>Tambah kategori baru di daftar gabungan (A23 ke bawah) lalu perluas rentang dropdown jika perlu.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2026-11-01T05:12:05Z</dcterms:created>
  <dcterms:modified xsi:type="dcterms:W3CDTF">2026-11-01T05:12:05Z</dcterms:modified>
</cp:coreProperties>
</file>