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Data" sheetId="2" state="visible" r:id="rId2"/>
    <sheet name="Inventory" sheetId="3" state="visible" r:id="rId3"/>
  </sheets>
  <definedNames>
    <definedName name="_xlnm._FilterDatabase" localSheetId="1" hidden="1">'Data'!$A$1:$L$201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$&quot;#,##0"/>
    <numFmt numFmtId="168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color rgb="000000FF"/>
    </font>
    <font>
      <i val="1"/>
      <color rgb="00666666"/>
    </font>
    <font>
      <b val="1"/>
      <color rgb="001F3A5F"/>
      <sz val="22"/>
    </font>
    <font>
      <b val="1"/>
      <color rgb="001F3A5F"/>
    </font>
    <font>
      <b val="1"/>
      <color rgb="000000FF"/>
    </font>
    <font>
      <i val="1"/>
      <color rgb="00888888"/>
      <sz val="9"/>
    </font>
    <font>
      <color rgb="00AAAAAA"/>
      <sz val="8"/>
    </font>
    <font>
      <b val="1"/>
      <color rgb="005A6B82"/>
      <sz val="9"/>
    </font>
    <font>
      <b val="1"/>
      <color rgb="001F3A5F"/>
      <sz val="20"/>
    </font>
    <font>
      <b val="1"/>
      <color rgb="009B1C2C"/>
      <sz val="20"/>
    </font>
    <font>
      <b val="1"/>
      <color rgb="002F6FDE"/>
      <sz val="13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5F7FA"/>
      </patternFill>
    </fill>
    <fill>
      <patternFill patternType="solid">
        <fgColor rgb="00FFF8D6"/>
      </patternFill>
    </fill>
    <fill>
      <patternFill patternType="solid">
        <fgColor rgb="00EAF1FB"/>
      </patternFill>
    </fill>
    <fill>
      <patternFill patternType="solid">
        <fgColor rgb="00F0F6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  <xf numFmtId="0" fontId="9" fillId="5" borderId="0" applyAlignment="1" pivotButton="0" quotePrefix="0" xfId="0">
      <alignment horizontal="center" vertical="center"/>
    </xf>
    <xf numFmtId="167" fontId="10" fillId="5" borderId="0" applyAlignment="1" pivotButton="0" quotePrefix="0" xfId="0">
      <alignment horizontal="center" vertical="center"/>
    </xf>
    <xf numFmtId="168" fontId="10" fillId="5" borderId="0" applyAlignment="1" pivotButton="0" quotePrefix="0" xfId="0">
      <alignment horizontal="center" vertical="center"/>
    </xf>
    <xf numFmtId="3" fontId="10" fillId="5" borderId="0" applyAlignment="1" pivotButton="0" quotePrefix="0" xfId="0">
      <alignment horizontal="center" vertical="center"/>
    </xf>
    <xf numFmtId="164" fontId="10" fillId="5" borderId="0" applyAlignment="1" pivotButton="0" quotePrefix="0" xfId="0">
      <alignment horizontal="center" vertical="center"/>
    </xf>
    <xf numFmtId="1" fontId="11" fillId="5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12" fillId="6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8" fontId="0" fillId="0" borderId="1" applyAlignment="1" pivotButton="0" quotePrefix="0" xfId="0">
      <alignment horizontal="center"/>
    </xf>
    <xf numFmtId="166" fontId="0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6" fontId="0" fillId="3" borderId="0" pivotButton="0" quotePrefix="0" xfId="0"/>
    <xf numFmtId="0" fontId="0" fillId="3" borderId="0" pivotButton="0" quotePrefix="0" xfId="0"/>
    <xf numFmtId="164" fontId="0" fillId="3" borderId="0" pivotButton="0" quotePrefix="0" xfId="0"/>
    <xf numFmtId="167" fontId="0" fillId="3" borderId="0" pivotButton="0" quotePrefix="0" xfId="0"/>
    <xf numFmtId="164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ont>
        <b val="1"/>
        <color rgb="009B1C2C"/>
      </font>
      <fill>
        <patternFill patternType="solid">
          <bgColor rgb="00F8D7DA"/>
        </patternFill>
      </fill>
    </dxf>
    <dxf>
      <font>
        <b val="1"/>
        <color rgb="008A5A00"/>
      </font>
      <fill>
        <patternFill patternType="solid">
          <bgColor rgb="00FFF0C2"/>
        </patternFill>
      </fill>
    </dxf>
    <dxf>
      <font>
        <b val="1"/>
        <color rgb="001B6B34"/>
      </font>
      <fill>
        <patternFill patternType="solid">
          <bgColor rgb="00D8F0DD"/>
        </patternFill>
      </fill>
    </dxf>
    <dxf>
      <font>
        <b val="1"/>
        <color rgb="009B1C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Revenue by Product (follows month filter)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'Dashboard'!C11</f>
            </strRef>
          </tx>
          <spPr>
            <a:ln>
              <a:prstDash val="solid"/>
            </a:ln>
          </spPr>
          <cat>
            <numRef>
              <f>'Dashboard'!$B$12:$B$19</f>
            </numRef>
          </cat>
          <val>
            <numRef>
              <f>'Dashboard'!$C$12:$C$19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Share by Region</a:t>
            </a:r>
          </a:p>
        </rich>
      </tx>
    </title>
    <plotArea>
      <pieChart>
        <varyColors val="1"/>
        <ser>
          <idx val="0"/>
          <order val="0"/>
          <tx>
            <strRef>
              <f>'Dashboard'!H11</f>
            </strRef>
          </tx>
          <spPr>
            <a:ln>
              <a:prstDash val="solid"/>
            </a:ln>
          </spPr>
          <cat>
            <numRef>
              <f>'Dashboard'!$G$12:$G$15</f>
            </numRef>
          </cat>
          <val>
            <numRef>
              <f>'Dashboard'!$H$12:$H$15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Revenue vs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'Dashboard'!C22</f>
            </strRef>
          </tx>
          <spPr>
            <a:ln>
              <a:prstDash val="solid"/>
            </a:ln>
          </spPr>
          <cat>
            <numRef>
              <f>'Dashboard'!$B$23:$B$25</f>
            </numRef>
          </cat>
          <val>
            <numRef>
              <f>'Dashboard'!$C$23:$C$25</f>
            </numRef>
          </val>
        </ser>
        <ser>
          <idx val="1"/>
          <order val="1"/>
          <tx>
            <strRef>
              <f>'Dashboard'!D22</f>
            </strRef>
          </tx>
          <spPr>
            <a:ln>
              <a:prstDash val="solid"/>
            </a:ln>
          </spPr>
          <cat>
            <numRef>
              <f>'Dashboard'!$B$23:$B$25</f>
            </numRef>
          </cat>
          <val>
            <numRef>
              <f>'Dashboard'!$D$23:$D$25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Sales Rep Performance (revenue)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'Dashboard'!H18</f>
            </strRef>
          </tx>
          <spPr>
            <a:ln>
              <a:prstDash val="solid"/>
            </a:ln>
          </spPr>
          <cat>
            <numRef>
              <f>'Dashboard'!$G$19:$G$24</f>
            </numRef>
          </cat>
          <val>
            <numRef>
              <f>'Dashboard'!$H$19:$H$24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558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26</row>
      <rowOff>0</rowOff>
    </from>
    <ext cx="414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43</row>
      <rowOff>0</rowOff>
    </from>
    <ext cx="5580000" cy="306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43</row>
      <rowOff>0</rowOff>
    </from>
    <ext cx="4140000" cy="306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2F6FDE"/>
    <outlinePr summaryBelow="1" summaryRight="1"/>
    <pageSetUpPr/>
  </sheetPr>
  <dimension ref="B1:L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9" customWidth="1" min="2" max="2"/>
    <col width="17" customWidth="1" min="3" max="3"/>
    <col width="17" customWidth="1" min="4" max="4"/>
    <col width="17" customWidth="1" min="5" max="5"/>
    <col width="3" customWidth="1" min="6" max="6"/>
    <col width="19" customWidth="1" min="7" max="7"/>
    <col width="17" customWidth="1" min="8" max="8"/>
    <col width="17" customWidth="1" min="9" max="9"/>
    <col width="17" customWidth="1" min="10" max="10"/>
    <col width="3" customWidth="1" min="11" max="11"/>
    <col width="12" customWidth="1" min="12" max="12"/>
  </cols>
  <sheetData>
    <row r="1">
      <c r="B1" s="1" t="inlineStr">
        <is>
          <t>Sales &amp; Inventory Dashboard</t>
        </is>
      </c>
    </row>
    <row r="2">
      <c r="B2" s="2" t="inlineStr">
        <is>
          <t>Sample project / Demo  |  fictional data, Aug-Oct 2026  |  every number below is a live formula</t>
        </is>
      </c>
    </row>
    <row r="3">
      <c r="B3" s="3" t="inlineStr">
        <is>
          <t>Select month:</t>
        </is>
      </c>
      <c r="C3" s="4" t="inlineStr">
        <is>
          <t>All</t>
        </is>
      </c>
      <c r="D3" s="5" t="inlineStr">
        <is>
          <t>&lt;- dropdown filter</t>
        </is>
      </c>
      <c r="K3" s="6" t="inlineStr">
        <is>
          <t>key:</t>
        </is>
      </c>
      <c r="L3" s="6">
        <f>IF(C3="All","*",C3)</f>
        <v/>
      </c>
    </row>
    <row r="5" ht="20" customHeight="1">
      <c r="B5" s="7" t="inlineStr">
        <is>
          <t>Total Revenue</t>
        </is>
      </c>
      <c r="C5" s="7" t="inlineStr">
        <is>
          <t>Total Profit</t>
        </is>
      </c>
      <c r="D5" s="7" t="inlineStr">
        <is>
          <t>Profit Margin</t>
        </is>
      </c>
      <c r="E5" s="7" t="inlineStr">
        <is>
          <t>Orders</t>
        </is>
      </c>
      <c r="G5" s="7" t="inlineStr">
        <is>
          <t>Units Sold</t>
        </is>
      </c>
      <c r="H5" s="7" t="inlineStr">
        <is>
          <t>Avg Order Value</t>
        </is>
      </c>
      <c r="I5" s="7" t="inlineStr">
        <is>
          <t>Stock Value (cost)</t>
        </is>
      </c>
      <c r="J5" s="7" t="inlineStr">
        <is>
          <t>Items to Reorder</t>
        </is>
      </c>
    </row>
    <row r="6" ht="38" customHeight="1">
      <c r="B6" s="8">
        <f>SUMIFS(Data!$J$2:$J$201,Data!$C$2:$C$201,$L$3)</f>
        <v/>
      </c>
      <c r="C6" s="8">
        <f>SUMIFS(Data!$L$2:$L$201,Data!$C$2:$C$201,$L$3)</f>
        <v/>
      </c>
      <c r="D6" s="9">
        <f>IFERROR(C6/B6,0)</f>
        <v/>
      </c>
      <c r="E6" s="10">
        <f>COUNTIFS(Data!$C$2:$C$201,$L$3)</f>
        <v/>
      </c>
      <c r="G6" s="10">
        <f>SUMIFS(Data!$H$2:$H$201,Data!$C$2:$C$201,$L$3)</f>
        <v/>
      </c>
      <c r="H6" s="11">
        <f>IFERROR(B6/E6,0)</f>
        <v/>
      </c>
      <c r="I6" s="8">
        <f>SUMPRODUCT(Inventory!$E$2:$E$9,Inventory!$C$2:$C$9)</f>
        <v/>
      </c>
      <c r="J6" s="12">
        <f>COUNTIF(Inventory!$I$2:$I$9,"REORDER")</f>
        <v/>
      </c>
    </row>
    <row r="8">
      <c r="B8" s="13" t="inlineStr">
        <is>
          <t>TOP PRODUCT</t>
        </is>
      </c>
      <c r="C8" s="14" t="n"/>
      <c r="D8" s="13" t="inlineStr">
        <is>
          <t>TOP REGION</t>
        </is>
      </c>
      <c r="E8" s="14" t="n"/>
      <c r="G8" s="13" t="inlineStr">
        <is>
          <t>TOP SALES REP</t>
        </is>
      </c>
      <c r="H8" s="14" t="n"/>
      <c r="I8" s="13" t="inlineStr">
        <is>
          <t>BEST MONTH (all data)</t>
        </is>
      </c>
      <c r="J8" s="14" t="n"/>
    </row>
    <row r="9" ht="24" customHeight="1">
      <c r="B9" s="15">
        <f>INDEX($B$12:$B$19,MATCH(MAX($C$12:$C$19),$C$12:$C$19,0))</f>
        <v/>
      </c>
      <c r="C9" s="14" t="n"/>
      <c r="D9" s="15">
        <f>INDEX($G$12:$G$15,MATCH(MAX($H$12:$H$15),$H$12:$H$15,0))</f>
        <v/>
      </c>
      <c r="E9" s="14" t="n"/>
      <c r="G9" s="15">
        <f>INDEX($G$19:$G$24,MATCH(MAX($H$19:$H$24),$H$19:$H$24,0))</f>
        <v/>
      </c>
      <c r="H9" s="14" t="n"/>
      <c r="I9" s="15">
        <f>INDEX($B$23:$B$25,MATCH(MAX($C$23:$C$25),$C$23:$C$25,0))</f>
        <v/>
      </c>
      <c r="J9" s="14" t="n"/>
    </row>
    <row r="11">
      <c r="B11" s="16" t="inlineStr">
        <is>
          <t>Product</t>
        </is>
      </c>
      <c r="C11" s="16" t="inlineStr">
        <is>
          <t>Revenue</t>
        </is>
      </c>
      <c r="D11" s="16" t="inlineStr">
        <is>
          <t>Units</t>
        </is>
      </c>
      <c r="E11" s="16" t="inlineStr">
        <is>
          <t>Share</t>
        </is>
      </c>
      <c r="G11" s="16" t="inlineStr">
        <is>
          <t>Region</t>
        </is>
      </c>
      <c r="H11" s="16" t="inlineStr">
        <is>
          <t>Revenue</t>
        </is>
      </c>
      <c r="I11" s="16" t="inlineStr">
        <is>
          <t>Orders</t>
        </is>
      </c>
      <c r="J11" s="16" t="inlineStr">
        <is>
          <t>Share</t>
        </is>
      </c>
    </row>
    <row r="12">
      <c r="B12" s="17">
        <f>Inventory!A2</f>
        <v/>
      </c>
      <c r="C12" s="18">
        <f>SUMIFS(Data!$J$2:$J$201,Data!$D$2:$D$201,$B12,Data!$C$2:$C$201,$L$3)</f>
        <v/>
      </c>
      <c r="D12" s="19">
        <f>SUMIFS(Data!$H$2:$H$201,Data!$D$2:$D$201,$B12,Data!$C$2:$C$201,$L$3)</f>
        <v/>
      </c>
      <c r="E12" s="20">
        <f>IFERROR(C12/$B$6,0)</f>
        <v/>
      </c>
      <c r="G12" s="17" t="inlineStr">
        <is>
          <t>Americas</t>
        </is>
      </c>
      <c r="H12" s="18">
        <f>SUMIFS(Data!$J$2:$J$201,Data!$F$2:$F$201,$G12,Data!$C$2:$C$201,$L$3)</f>
        <v/>
      </c>
      <c r="I12" s="19">
        <f>COUNTIFS(Data!$F$2:$F$201,$G12,Data!$C$2:$C$201,$L$3)</f>
        <v/>
      </c>
      <c r="J12" s="20">
        <f>IFERROR(H12/$B$6,0)</f>
        <v/>
      </c>
    </row>
    <row r="13">
      <c r="B13" s="17">
        <f>Inventory!A3</f>
        <v/>
      </c>
      <c r="C13" s="18">
        <f>SUMIFS(Data!$J$2:$J$201,Data!$D$2:$D$201,$B13,Data!$C$2:$C$201,$L$3)</f>
        <v/>
      </c>
      <c r="D13" s="19">
        <f>SUMIFS(Data!$H$2:$H$201,Data!$D$2:$D$201,$B13,Data!$C$2:$C$201,$L$3)</f>
        <v/>
      </c>
      <c r="E13" s="20">
        <f>IFERROR(C13/$B$6,0)</f>
        <v/>
      </c>
      <c r="G13" s="17" t="inlineStr">
        <is>
          <t>Europe</t>
        </is>
      </c>
      <c r="H13" s="18">
        <f>SUMIFS(Data!$J$2:$J$201,Data!$F$2:$F$201,$G13,Data!$C$2:$C$201,$L$3)</f>
        <v/>
      </c>
      <c r="I13" s="19">
        <f>COUNTIFS(Data!$F$2:$F$201,$G13,Data!$C$2:$C$201,$L$3)</f>
        <v/>
      </c>
      <c r="J13" s="20">
        <f>IFERROR(H13/$B$6,0)</f>
        <v/>
      </c>
    </row>
    <row r="14">
      <c r="B14" s="17">
        <f>Inventory!A4</f>
        <v/>
      </c>
      <c r="C14" s="18">
        <f>SUMIFS(Data!$J$2:$J$201,Data!$D$2:$D$201,$B14,Data!$C$2:$C$201,$L$3)</f>
        <v/>
      </c>
      <c r="D14" s="19">
        <f>SUMIFS(Data!$H$2:$H$201,Data!$D$2:$D$201,$B14,Data!$C$2:$C$201,$L$3)</f>
        <v/>
      </c>
      <c r="E14" s="20">
        <f>IFERROR(C14/$B$6,0)</f>
        <v/>
      </c>
      <c r="G14" s="17" t="inlineStr">
        <is>
          <t>Asia Pacific</t>
        </is>
      </c>
      <c r="H14" s="18">
        <f>SUMIFS(Data!$J$2:$J$201,Data!$F$2:$F$201,$G14,Data!$C$2:$C$201,$L$3)</f>
        <v/>
      </c>
      <c r="I14" s="19">
        <f>COUNTIFS(Data!$F$2:$F$201,$G14,Data!$C$2:$C$201,$L$3)</f>
        <v/>
      </c>
      <c r="J14" s="20">
        <f>IFERROR(H14/$B$6,0)</f>
        <v/>
      </c>
    </row>
    <row r="15">
      <c r="B15" s="17">
        <f>Inventory!A5</f>
        <v/>
      </c>
      <c r="C15" s="18">
        <f>SUMIFS(Data!$J$2:$J$201,Data!$D$2:$D$201,$B15,Data!$C$2:$C$201,$L$3)</f>
        <v/>
      </c>
      <c r="D15" s="19">
        <f>SUMIFS(Data!$H$2:$H$201,Data!$D$2:$D$201,$B15,Data!$C$2:$C$201,$L$3)</f>
        <v/>
      </c>
      <c r="E15" s="20">
        <f>IFERROR(C15/$B$6,0)</f>
        <v/>
      </c>
      <c r="G15" s="17" t="inlineStr">
        <is>
          <t>Middle East</t>
        </is>
      </c>
      <c r="H15" s="18">
        <f>SUMIFS(Data!$J$2:$J$201,Data!$F$2:$F$201,$G15,Data!$C$2:$C$201,$L$3)</f>
        <v/>
      </c>
      <c r="I15" s="19">
        <f>COUNTIFS(Data!$F$2:$F$201,$G15,Data!$C$2:$C$201,$L$3)</f>
        <v/>
      </c>
      <c r="J15" s="20">
        <f>IFERROR(H15/$B$6,0)</f>
        <v/>
      </c>
    </row>
    <row r="16">
      <c r="B16" s="17">
        <f>Inventory!A6</f>
        <v/>
      </c>
      <c r="C16" s="18">
        <f>SUMIFS(Data!$J$2:$J$201,Data!$D$2:$D$201,$B16,Data!$C$2:$C$201,$L$3)</f>
        <v/>
      </c>
      <c r="D16" s="19">
        <f>SUMIFS(Data!$H$2:$H$201,Data!$D$2:$D$201,$B16,Data!$C$2:$C$201,$L$3)</f>
        <v/>
      </c>
      <c r="E16" s="20">
        <f>IFERROR(C16/$B$6,0)</f>
        <v/>
      </c>
    </row>
    <row r="17">
      <c r="B17" s="17">
        <f>Inventory!A7</f>
        <v/>
      </c>
      <c r="C17" s="18">
        <f>SUMIFS(Data!$J$2:$J$201,Data!$D$2:$D$201,$B17,Data!$C$2:$C$201,$L$3)</f>
        <v/>
      </c>
      <c r="D17" s="19">
        <f>SUMIFS(Data!$H$2:$H$201,Data!$D$2:$D$201,$B17,Data!$C$2:$C$201,$L$3)</f>
        <v/>
      </c>
      <c r="E17" s="20">
        <f>IFERROR(C17/$B$6,0)</f>
        <v/>
      </c>
    </row>
    <row r="18">
      <c r="B18" s="17">
        <f>Inventory!A8</f>
        <v/>
      </c>
      <c r="C18" s="18">
        <f>SUMIFS(Data!$J$2:$J$201,Data!$D$2:$D$201,$B18,Data!$C$2:$C$201,$L$3)</f>
        <v/>
      </c>
      <c r="D18" s="19">
        <f>SUMIFS(Data!$H$2:$H$201,Data!$D$2:$D$201,$B18,Data!$C$2:$C$201,$L$3)</f>
        <v/>
      </c>
      <c r="E18" s="20">
        <f>IFERROR(C18/$B$6,0)</f>
        <v/>
      </c>
      <c r="G18" s="16" t="inlineStr">
        <is>
          <t>Sales Rep</t>
        </is>
      </c>
      <c r="H18" s="16" t="inlineStr">
        <is>
          <t>Revenue</t>
        </is>
      </c>
      <c r="I18" s="16" t="inlineStr">
        <is>
          <t>Orders</t>
        </is>
      </c>
      <c r="J18" s="16" t="inlineStr">
        <is>
          <t>Avg Order</t>
        </is>
      </c>
    </row>
    <row r="19">
      <c r="B19" s="17">
        <f>Inventory!A9</f>
        <v/>
      </c>
      <c r="C19" s="18">
        <f>SUMIFS(Data!$J$2:$J$201,Data!$D$2:$D$201,$B19,Data!$C$2:$C$201,$L$3)</f>
        <v/>
      </c>
      <c r="D19" s="19">
        <f>SUMIFS(Data!$H$2:$H$201,Data!$D$2:$D$201,$B19,Data!$C$2:$C$201,$L$3)</f>
        <v/>
      </c>
      <c r="E19" s="20">
        <f>IFERROR(C19/$B$6,0)</f>
        <v/>
      </c>
      <c r="G19" s="17" t="inlineStr">
        <is>
          <t>Sarah Collins</t>
        </is>
      </c>
      <c r="H19" s="18">
        <f>SUMIFS(Data!$J$2:$J$201,Data!$G$2:$G$201,$G19,Data!$C$2:$C$201,$L$3)</f>
        <v/>
      </c>
      <c r="I19" s="19">
        <f>COUNTIFS(Data!$G$2:$G$201,$G19,Data!$C$2:$C$201,$L$3)</f>
        <v/>
      </c>
      <c r="J19" s="18">
        <f>IFERROR(H19/I19,0)</f>
        <v/>
      </c>
    </row>
    <row r="20">
      <c r="G20" s="17" t="inlineStr">
        <is>
          <t>Daniel Okafor</t>
        </is>
      </c>
      <c r="H20" s="18">
        <f>SUMIFS(Data!$J$2:$J$201,Data!$G$2:$G$201,$G20,Data!$C$2:$C$201,$L$3)</f>
        <v/>
      </c>
      <c r="I20" s="19">
        <f>COUNTIFS(Data!$G$2:$G$201,$G20,Data!$C$2:$C$201,$L$3)</f>
        <v/>
      </c>
      <c r="J20" s="18">
        <f>IFERROR(H20/I20,0)</f>
        <v/>
      </c>
    </row>
    <row r="21">
      <c r="G21" s="17" t="inlineStr">
        <is>
          <t>Mei Tanaka</t>
        </is>
      </c>
      <c r="H21" s="18">
        <f>SUMIFS(Data!$J$2:$J$201,Data!$G$2:$G$201,$G21,Data!$C$2:$C$201,$L$3)</f>
        <v/>
      </c>
      <c r="I21" s="19">
        <f>COUNTIFS(Data!$G$2:$G$201,$G21,Data!$C$2:$C$201,$L$3)</f>
        <v/>
      </c>
      <c r="J21" s="18">
        <f>IFERROR(H21/I21,0)</f>
        <v/>
      </c>
    </row>
    <row r="22">
      <c r="B22" s="16" t="inlineStr">
        <is>
          <t>Month (unfiltered)</t>
        </is>
      </c>
      <c r="C22" s="16" t="inlineStr">
        <is>
          <t>Revenue</t>
        </is>
      </c>
      <c r="D22" s="16" t="inlineStr">
        <is>
          <t>Profit</t>
        </is>
      </c>
      <c r="E22" s="16" t="inlineStr">
        <is>
          <t>Orders</t>
        </is>
      </c>
      <c r="G22" s="17" t="inlineStr">
        <is>
          <t>Lucas Meyer</t>
        </is>
      </c>
      <c r="H22" s="18">
        <f>SUMIFS(Data!$J$2:$J$201,Data!$G$2:$G$201,$G22,Data!$C$2:$C$201,$L$3)</f>
        <v/>
      </c>
      <c r="I22" s="19">
        <f>COUNTIFS(Data!$G$2:$G$201,$G22,Data!$C$2:$C$201,$L$3)</f>
        <v/>
      </c>
      <c r="J22" s="18">
        <f>IFERROR(H22/I22,0)</f>
        <v/>
      </c>
    </row>
    <row r="23">
      <c r="B23" s="17" t="inlineStr">
        <is>
          <t>Aug 2026</t>
        </is>
      </c>
      <c r="C23" s="18">
        <f>SUMIFS(Data!$J$2:$J$201,Data!$C$2:$C$201,$B23)</f>
        <v/>
      </c>
      <c r="D23" s="18">
        <f>SUMIFS(Data!$L$2:$L$201,Data!$C$2:$C$201,$B23)</f>
        <v/>
      </c>
      <c r="E23" s="19">
        <f>COUNTIFS(Data!$C$2:$C$201,$B23)</f>
        <v/>
      </c>
      <c r="G23" s="17" t="inlineStr">
        <is>
          <t>Priya Nair</t>
        </is>
      </c>
      <c r="H23" s="18">
        <f>SUMIFS(Data!$J$2:$J$201,Data!$G$2:$G$201,$G23,Data!$C$2:$C$201,$L$3)</f>
        <v/>
      </c>
      <c r="I23" s="19">
        <f>COUNTIFS(Data!$G$2:$G$201,$G23,Data!$C$2:$C$201,$L$3)</f>
        <v/>
      </c>
      <c r="J23" s="18">
        <f>IFERROR(H23/I23,0)</f>
        <v/>
      </c>
    </row>
    <row r="24">
      <c r="B24" s="17" t="inlineStr">
        <is>
          <t>Sep 2026</t>
        </is>
      </c>
      <c r="C24" s="18">
        <f>SUMIFS(Data!$J$2:$J$201,Data!$C$2:$C$201,$B24)</f>
        <v/>
      </c>
      <c r="D24" s="18">
        <f>SUMIFS(Data!$L$2:$L$201,Data!$C$2:$C$201,$B24)</f>
        <v/>
      </c>
      <c r="E24" s="19">
        <f>COUNTIFS(Data!$C$2:$C$201,$B24)</f>
        <v/>
      </c>
      <c r="G24" s="17" t="inlineStr">
        <is>
          <t>Omar Haddad</t>
        </is>
      </c>
      <c r="H24" s="18">
        <f>SUMIFS(Data!$J$2:$J$201,Data!$G$2:$G$201,$G24,Data!$C$2:$C$201,$L$3)</f>
        <v/>
      </c>
      <c r="I24" s="19">
        <f>COUNTIFS(Data!$G$2:$G$201,$G24,Data!$C$2:$C$201,$L$3)</f>
        <v/>
      </c>
      <c r="J24" s="18">
        <f>IFERROR(H24/I24,0)</f>
        <v/>
      </c>
    </row>
    <row r="25">
      <c r="B25" s="17" t="inlineStr">
        <is>
          <t>Oct 2026</t>
        </is>
      </c>
      <c r="C25" s="18">
        <f>SUMIFS(Data!$J$2:$J$201,Data!$C$2:$C$201,$B25)</f>
        <v/>
      </c>
      <c r="D25" s="18">
        <f>SUMIFS(Data!$L$2:$L$201,Data!$C$2:$C$201,$B25)</f>
        <v/>
      </c>
      <c r="E25" s="19">
        <f>COUNTIFS(Data!$C$2:$C$201,$B25)</f>
        <v/>
      </c>
    </row>
  </sheetData>
  <mergeCells count="8">
    <mergeCell ref="B8:C8"/>
    <mergeCell ref="D8:E8"/>
    <mergeCell ref="G8:H8"/>
    <mergeCell ref="I8:J8"/>
    <mergeCell ref="B9:C9"/>
    <mergeCell ref="G9:H9"/>
    <mergeCell ref="D9:E9"/>
    <mergeCell ref="I9:J9"/>
  </mergeCells>
  <conditionalFormatting sqref="H19:H24">
    <cfRule type="dataBar" priority="1">
      <dataBar>
        <cfvo type="num" val="0"/>
        <cfvo type="max"/>
        <color rgb="007FAAF0"/>
      </dataBar>
    </cfRule>
  </conditionalFormatting>
  <conditionalFormatting sqref="C12:C19">
    <cfRule type="dataBar" priority="2">
      <dataBar>
        <cfvo type="num" val="0"/>
        <cfvo type="max"/>
        <color rgb="007FAAF0"/>
      </dataBar>
    </cfRule>
  </conditionalFormatting>
  <dataValidations count="1">
    <dataValidation sqref="C3" showDropDown="0" showInputMessage="0" showErrorMessage="1" allowBlank="0" errorTitle="Invalid month" error="Pick a month from the list." type="list">
      <formula1>"All,Aug 2026,Sep 2026,Oct 2026"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88888"/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7" customWidth="1" min="4" max="4"/>
    <col width="14" customWidth="1" min="5" max="5"/>
    <col width="14" customWidth="1" min="6" max="6"/>
    <col width="17" customWidth="1" min="7" max="7"/>
    <col width="7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6" t="inlineStr">
        <is>
          <t>Date</t>
        </is>
      </c>
      <c r="B1" s="16" t="inlineStr">
        <is>
          <t>Order ID</t>
        </is>
      </c>
      <c r="C1" s="16" t="inlineStr">
        <is>
          <t>Month</t>
        </is>
      </c>
      <c r="D1" s="16" t="inlineStr">
        <is>
          <t>Product</t>
        </is>
      </c>
      <c r="E1" s="16" t="inlineStr">
        <is>
          <t>Category</t>
        </is>
      </c>
      <c r="F1" s="16" t="inlineStr">
        <is>
          <t>Region</t>
        </is>
      </c>
      <c r="G1" s="16" t="inlineStr">
        <is>
          <t>Sales Rep</t>
        </is>
      </c>
      <c r="H1" s="16" t="inlineStr">
        <is>
          <t>Qty</t>
        </is>
      </c>
      <c r="I1" s="16" t="inlineStr">
        <is>
          <t>Unit Price</t>
        </is>
      </c>
      <c r="J1" s="16" t="inlineStr">
        <is>
          <t>Revenue</t>
        </is>
      </c>
      <c r="K1" s="16" t="inlineStr">
        <is>
          <t>Unit Cost</t>
        </is>
      </c>
      <c r="L1" s="16" t="inlineStr">
        <is>
          <t>Profit</t>
        </is>
      </c>
    </row>
    <row r="2">
      <c r="A2" s="21" t="n">
        <v>46235</v>
      </c>
      <c r="B2" t="inlineStr">
        <is>
          <t>SO-1001</t>
        </is>
      </c>
      <c r="C2">
        <f>TEXT(A2,"mmm yyyy")</f>
        <v/>
      </c>
      <c r="D2" t="inlineStr">
        <is>
          <t>Laptop Stand</t>
        </is>
      </c>
      <c r="E2">
        <f>INDEX(Inventory!$B$2:$B$9,MATCH(D2,Inventory!$A$2:$A$9,0))</f>
        <v/>
      </c>
      <c r="F2" t="inlineStr">
        <is>
          <t>Europe</t>
        </is>
      </c>
      <c r="G2" t="inlineStr">
        <is>
          <t>Lucas Meyer</t>
        </is>
      </c>
      <c r="H2" t="n">
        <v>4</v>
      </c>
      <c r="I2" s="22">
        <f>INDEX(Inventory!$D$2:$D$9,MATCH(D2,Inventory!$A$2:$A$9,0))</f>
        <v/>
      </c>
      <c r="J2" s="23">
        <f>H2*I2</f>
        <v/>
      </c>
      <c r="K2" s="22">
        <f>INDEX(Inventory!$C$2:$C$9,MATCH(D2,Inventory!$A$2:$A$9,0))</f>
        <v/>
      </c>
      <c r="L2" s="23">
        <f>J2-H2*K2</f>
        <v/>
      </c>
    </row>
    <row r="3">
      <c r="A3" s="24" t="n">
        <v>46237</v>
      </c>
      <c r="B3" s="25" t="inlineStr">
        <is>
          <t>SO-1002</t>
        </is>
      </c>
      <c r="C3" s="25">
        <f>TEXT(A3,"mmm yyyy")</f>
        <v/>
      </c>
      <c r="D3" s="25" t="inlineStr">
        <is>
          <t>USB-C Hub</t>
        </is>
      </c>
      <c r="E3" s="25">
        <f>INDEX(Inventory!$B$2:$B$9,MATCH(D3,Inventory!$A$2:$A$9,0))</f>
        <v/>
      </c>
      <c r="F3" s="25" t="inlineStr">
        <is>
          <t>Europe</t>
        </is>
      </c>
      <c r="G3" s="25" t="inlineStr">
        <is>
          <t>Sarah Collins</t>
        </is>
      </c>
      <c r="H3" s="25" t="n">
        <v>11</v>
      </c>
      <c r="I3" s="26">
        <f>INDEX(Inventory!$D$2:$D$9,MATCH(D3,Inventory!$A$2:$A$9,0))</f>
        <v/>
      </c>
      <c r="J3" s="27">
        <f>H3*I3</f>
        <v/>
      </c>
      <c r="K3" s="26">
        <f>INDEX(Inventory!$C$2:$C$9,MATCH(D3,Inventory!$A$2:$A$9,0))</f>
        <v/>
      </c>
      <c r="L3" s="27">
        <f>J3-H3*K3</f>
        <v/>
      </c>
    </row>
    <row r="4">
      <c r="A4" s="21" t="n">
        <v>46237</v>
      </c>
      <c r="B4" t="inlineStr">
        <is>
          <t>SO-1003</t>
        </is>
      </c>
      <c r="C4">
        <f>TEXT(A4,"mmm yyyy")</f>
        <v/>
      </c>
      <c r="D4" t="inlineStr">
        <is>
          <t>Laptop Stand</t>
        </is>
      </c>
      <c r="E4">
        <f>INDEX(Inventory!$B$2:$B$9,MATCH(D4,Inventory!$A$2:$A$9,0))</f>
        <v/>
      </c>
      <c r="F4" t="inlineStr">
        <is>
          <t>Asia Pacific</t>
        </is>
      </c>
      <c r="G4" t="inlineStr">
        <is>
          <t>Sarah Collins</t>
        </is>
      </c>
      <c r="H4" t="n">
        <v>5</v>
      </c>
      <c r="I4" s="22">
        <f>INDEX(Inventory!$D$2:$D$9,MATCH(D4,Inventory!$A$2:$A$9,0))</f>
        <v/>
      </c>
      <c r="J4" s="23">
        <f>H4*I4</f>
        <v/>
      </c>
      <c r="K4" s="22">
        <f>INDEX(Inventory!$C$2:$C$9,MATCH(D4,Inventory!$A$2:$A$9,0))</f>
        <v/>
      </c>
      <c r="L4" s="23">
        <f>J4-H4*K4</f>
        <v/>
      </c>
    </row>
    <row r="5">
      <c r="A5" s="24" t="n">
        <v>46238</v>
      </c>
      <c r="B5" s="25" t="inlineStr">
        <is>
          <t>SO-1004</t>
        </is>
      </c>
      <c r="C5" s="25">
        <f>TEXT(A5,"mmm yyyy")</f>
        <v/>
      </c>
      <c r="D5" s="25" t="inlineStr">
        <is>
          <t>Mech. Keyboard</t>
        </is>
      </c>
      <c r="E5" s="25">
        <f>INDEX(Inventory!$B$2:$B$9,MATCH(D5,Inventory!$A$2:$A$9,0))</f>
        <v/>
      </c>
      <c r="F5" s="25" t="inlineStr">
        <is>
          <t>Middle East</t>
        </is>
      </c>
      <c r="G5" s="25" t="inlineStr">
        <is>
          <t>Lucas Meyer</t>
        </is>
      </c>
      <c r="H5" s="25" t="n">
        <v>7</v>
      </c>
      <c r="I5" s="26">
        <f>INDEX(Inventory!$D$2:$D$9,MATCH(D5,Inventory!$A$2:$A$9,0))</f>
        <v/>
      </c>
      <c r="J5" s="27">
        <f>H5*I5</f>
        <v/>
      </c>
      <c r="K5" s="26">
        <f>INDEX(Inventory!$C$2:$C$9,MATCH(D5,Inventory!$A$2:$A$9,0))</f>
        <v/>
      </c>
      <c r="L5" s="27">
        <f>J5-H5*K5</f>
        <v/>
      </c>
    </row>
    <row r="6">
      <c r="A6" s="21" t="n">
        <v>46238</v>
      </c>
      <c r="B6" t="inlineStr">
        <is>
          <t>SO-1005</t>
        </is>
      </c>
      <c r="C6">
        <f>TEXT(A6,"mmm yyyy")</f>
        <v/>
      </c>
      <c r="D6" t="inlineStr">
        <is>
          <t>USB-C Hub</t>
        </is>
      </c>
      <c r="E6">
        <f>INDEX(Inventory!$B$2:$B$9,MATCH(D6,Inventory!$A$2:$A$9,0))</f>
        <v/>
      </c>
      <c r="F6" t="inlineStr">
        <is>
          <t>Europe</t>
        </is>
      </c>
      <c r="G6" t="inlineStr">
        <is>
          <t>Omar Haddad</t>
        </is>
      </c>
      <c r="H6" t="n">
        <v>5</v>
      </c>
      <c r="I6" s="22">
        <f>INDEX(Inventory!$D$2:$D$9,MATCH(D6,Inventory!$A$2:$A$9,0))</f>
        <v/>
      </c>
      <c r="J6" s="23">
        <f>H6*I6</f>
        <v/>
      </c>
      <c r="K6" s="22">
        <f>INDEX(Inventory!$C$2:$C$9,MATCH(D6,Inventory!$A$2:$A$9,0))</f>
        <v/>
      </c>
      <c r="L6" s="23">
        <f>J6-H6*K6</f>
        <v/>
      </c>
    </row>
    <row r="7">
      <c r="A7" s="24" t="n">
        <v>46238</v>
      </c>
      <c r="B7" s="25" t="inlineStr">
        <is>
          <t>SO-1006</t>
        </is>
      </c>
      <c r="C7" s="25">
        <f>TEXT(A7,"mmm yyyy")</f>
        <v/>
      </c>
      <c r="D7" s="25" t="inlineStr">
        <is>
          <t>BT Speaker</t>
        </is>
      </c>
      <c r="E7" s="25">
        <f>INDEX(Inventory!$B$2:$B$9,MATCH(D7,Inventory!$A$2:$A$9,0))</f>
        <v/>
      </c>
      <c r="F7" s="25" t="inlineStr">
        <is>
          <t>Europe</t>
        </is>
      </c>
      <c r="G7" s="25" t="inlineStr">
        <is>
          <t>Daniel Okafor</t>
        </is>
      </c>
      <c r="H7" s="25" t="n">
        <v>4</v>
      </c>
      <c r="I7" s="26">
        <f>INDEX(Inventory!$D$2:$D$9,MATCH(D7,Inventory!$A$2:$A$9,0))</f>
        <v/>
      </c>
      <c r="J7" s="27">
        <f>H7*I7</f>
        <v/>
      </c>
      <c r="K7" s="26">
        <f>INDEX(Inventory!$C$2:$C$9,MATCH(D7,Inventory!$A$2:$A$9,0))</f>
        <v/>
      </c>
      <c r="L7" s="27">
        <f>J7-H7*K7</f>
        <v/>
      </c>
    </row>
    <row r="8">
      <c r="A8" s="21" t="n">
        <v>46238</v>
      </c>
      <c r="B8" t="inlineStr">
        <is>
          <t>SO-1007</t>
        </is>
      </c>
      <c r="C8">
        <f>TEXT(A8,"mmm yyyy")</f>
        <v/>
      </c>
      <c r="D8" t="inlineStr">
        <is>
          <t>27in Monitor</t>
        </is>
      </c>
      <c r="E8">
        <f>INDEX(Inventory!$B$2:$B$9,MATCH(D8,Inventory!$A$2:$A$9,0))</f>
        <v/>
      </c>
      <c r="F8" t="inlineStr">
        <is>
          <t>Europe</t>
        </is>
      </c>
      <c r="G8" t="inlineStr">
        <is>
          <t>Priya Nair</t>
        </is>
      </c>
      <c r="H8" t="n">
        <v>2</v>
      </c>
      <c r="I8" s="22">
        <f>INDEX(Inventory!$D$2:$D$9,MATCH(D8,Inventory!$A$2:$A$9,0))</f>
        <v/>
      </c>
      <c r="J8" s="23">
        <f>H8*I8</f>
        <v/>
      </c>
      <c r="K8" s="22">
        <f>INDEX(Inventory!$C$2:$C$9,MATCH(D8,Inventory!$A$2:$A$9,0))</f>
        <v/>
      </c>
      <c r="L8" s="23">
        <f>J8-H8*K8</f>
        <v/>
      </c>
    </row>
    <row r="9">
      <c r="A9" s="24" t="n">
        <v>46239</v>
      </c>
      <c r="B9" s="25" t="inlineStr">
        <is>
          <t>SO-1008</t>
        </is>
      </c>
      <c r="C9" s="25">
        <f>TEXT(A9,"mmm yyyy")</f>
        <v/>
      </c>
      <c r="D9" s="25" t="inlineStr">
        <is>
          <t>Wireless Mouse</t>
        </is>
      </c>
      <c r="E9" s="25">
        <f>INDEX(Inventory!$B$2:$B$9,MATCH(D9,Inventory!$A$2:$A$9,0))</f>
        <v/>
      </c>
      <c r="F9" s="25" t="inlineStr">
        <is>
          <t>Asia Pacific</t>
        </is>
      </c>
      <c r="G9" s="25" t="inlineStr">
        <is>
          <t>Priya Nair</t>
        </is>
      </c>
      <c r="H9" s="25" t="n">
        <v>12</v>
      </c>
      <c r="I9" s="26">
        <f>INDEX(Inventory!$D$2:$D$9,MATCH(D9,Inventory!$A$2:$A$9,0))</f>
        <v/>
      </c>
      <c r="J9" s="27">
        <f>H9*I9</f>
        <v/>
      </c>
      <c r="K9" s="26">
        <f>INDEX(Inventory!$C$2:$C$9,MATCH(D9,Inventory!$A$2:$A$9,0))</f>
        <v/>
      </c>
      <c r="L9" s="27">
        <f>J9-H9*K9</f>
        <v/>
      </c>
    </row>
    <row r="10">
      <c r="A10" s="21" t="n">
        <v>46239</v>
      </c>
      <c r="B10" t="inlineStr">
        <is>
          <t>SO-1009</t>
        </is>
      </c>
      <c r="C10">
        <f>TEXT(A10,"mmm yyyy")</f>
        <v/>
      </c>
      <c r="D10" t="inlineStr">
        <is>
          <t>Laptop Stand</t>
        </is>
      </c>
      <c r="E10">
        <f>INDEX(Inventory!$B$2:$B$9,MATCH(D10,Inventory!$A$2:$A$9,0))</f>
        <v/>
      </c>
      <c r="F10" t="inlineStr">
        <is>
          <t>Europe</t>
        </is>
      </c>
      <c r="G10" t="inlineStr">
        <is>
          <t>Priya Nair</t>
        </is>
      </c>
      <c r="H10" t="n">
        <v>6</v>
      </c>
      <c r="I10" s="22">
        <f>INDEX(Inventory!$D$2:$D$9,MATCH(D10,Inventory!$A$2:$A$9,0))</f>
        <v/>
      </c>
      <c r="J10" s="23">
        <f>H10*I10</f>
        <v/>
      </c>
      <c r="K10" s="22">
        <f>INDEX(Inventory!$C$2:$C$9,MATCH(D10,Inventory!$A$2:$A$9,0))</f>
        <v/>
      </c>
      <c r="L10" s="23">
        <f>J10-H10*K10</f>
        <v/>
      </c>
    </row>
    <row r="11">
      <c r="A11" s="24" t="n">
        <v>46240</v>
      </c>
      <c r="B11" s="25" t="inlineStr">
        <is>
          <t>SO-1010</t>
        </is>
      </c>
      <c r="C11" s="25">
        <f>TEXT(A11,"mmm yyyy")</f>
        <v/>
      </c>
      <c r="D11" s="25" t="inlineStr">
        <is>
          <t>Webcam HD</t>
        </is>
      </c>
      <c r="E11" s="25">
        <f>INDEX(Inventory!$B$2:$B$9,MATCH(D11,Inventory!$A$2:$A$9,0))</f>
        <v/>
      </c>
      <c r="F11" s="25" t="inlineStr">
        <is>
          <t>Americas</t>
        </is>
      </c>
      <c r="G11" s="25" t="inlineStr">
        <is>
          <t>Mei Tanaka</t>
        </is>
      </c>
      <c r="H11" s="25" t="n">
        <v>2</v>
      </c>
      <c r="I11" s="26">
        <f>INDEX(Inventory!$D$2:$D$9,MATCH(D11,Inventory!$A$2:$A$9,0))</f>
        <v/>
      </c>
      <c r="J11" s="27">
        <f>H11*I11</f>
        <v/>
      </c>
      <c r="K11" s="26">
        <f>INDEX(Inventory!$C$2:$C$9,MATCH(D11,Inventory!$A$2:$A$9,0))</f>
        <v/>
      </c>
      <c r="L11" s="27">
        <f>J11-H11*K11</f>
        <v/>
      </c>
    </row>
    <row r="12">
      <c r="A12" s="21" t="n">
        <v>46241</v>
      </c>
      <c r="B12" t="inlineStr">
        <is>
          <t>SO-1011</t>
        </is>
      </c>
      <c r="C12">
        <f>TEXT(A12,"mmm yyyy")</f>
        <v/>
      </c>
      <c r="D12" t="inlineStr">
        <is>
          <t>BT Speaker</t>
        </is>
      </c>
      <c r="E12">
        <f>INDEX(Inventory!$B$2:$B$9,MATCH(D12,Inventory!$A$2:$A$9,0))</f>
        <v/>
      </c>
      <c r="F12" t="inlineStr">
        <is>
          <t>Americas</t>
        </is>
      </c>
      <c r="G12" t="inlineStr">
        <is>
          <t>Omar Haddad</t>
        </is>
      </c>
      <c r="H12" t="n">
        <v>2</v>
      </c>
      <c r="I12" s="22">
        <f>INDEX(Inventory!$D$2:$D$9,MATCH(D12,Inventory!$A$2:$A$9,0))</f>
        <v/>
      </c>
      <c r="J12" s="23">
        <f>H12*I12</f>
        <v/>
      </c>
      <c r="K12" s="22">
        <f>INDEX(Inventory!$C$2:$C$9,MATCH(D12,Inventory!$A$2:$A$9,0))</f>
        <v/>
      </c>
      <c r="L12" s="23">
        <f>J12-H12*K12</f>
        <v/>
      </c>
    </row>
    <row r="13">
      <c r="A13" s="24" t="n">
        <v>46241</v>
      </c>
      <c r="B13" s="25" t="inlineStr">
        <is>
          <t>SO-1012</t>
        </is>
      </c>
      <c r="C13" s="25">
        <f>TEXT(A13,"mmm yyyy")</f>
        <v/>
      </c>
      <c r="D13" s="25" t="inlineStr">
        <is>
          <t>Laptop Stand</t>
        </is>
      </c>
      <c r="E13" s="25">
        <f>INDEX(Inventory!$B$2:$B$9,MATCH(D13,Inventory!$A$2:$A$9,0))</f>
        <v/>
      </c>
      <c r="F13" s="25" t="inlineStr">
        <is>
          <t>Asia Pacific</t>
        </is>
      </c>
      <c r="G13" s="25" t="inlineStr">
        <is>
          <t>Daniel Okafor</t>
        </is>
      </c>
      <c r="H13" s="25" t="n">
        <v>3</v>
      </c>
      <c r="I13" s="26">
        <f>INDEX(Inventory!$D$2:$D$9,MATCH(D13,Inventory!$A$2:$A$9,0))</f>
        <v/>
      </c>
      <c r="J13" s="27">
        <f>H13*I13</f>
        <v/>
      </c>
      <c r="K13" s="26">
        <f>INDEX(Inventory!$C$2:$C$9,MATCH(D13,Inventory!$A$2:$A$9,0))</f>
        <v/>
      </c>
      <c r="L13" s="27">
        <f>J13-H13*K13</f>
        <v/>
      </c>
    </row>
    <row r="14">
      <c r="A14" s="21" t="n">
        <v>46241</v>
      </c>
      <c r="B14" t="inlineStr">
        <is>
          <t>SO-1013</t>
        </is>
      </c>
      <c r="C14">
        <f>TEXT(A14,"mmm yyyy")</f>
        <v/>
      </c>
      <c r="D14" t="inlineStr">
        <is>
          <t>27in Monitor</t>
        </is>
      </c>
      <c r="E14">
        <f>INDEX(Inventory!$B$2:$B$9,MATCH(D14,Inventory!$A$2:$A$9,0))</f>
        <v/>
      </c>
      <c r="F14" t="inlineStr">
        <is>
          <t>Americas</t>
        </is>
      </c>
      <c r="G14" t="inlineStr">
        <is>
          <t>Sarah Collins</t>
        </is>
      </c>
      <c r="H14" t="n">
        <v>3</v>
      </c>
      <c r="I14" s="22">
        <f>INDEX(Inventory!$D$2:$D$9,MATCH(D14,Inventory!$A$2:$A$9,0))</f>
        <v/>
      </c>
      <c r="J14" s="23">
        <f>H14*I14</f>
        <v/>
      </c>
      <c r="K14" s="22">
        <f>INDEX(Inventory!$C$2:$C$9,MATCH(D14,Inventory!$A$2:$A$9,0))</f>
        <v/>
      </c>
      <c r="L14" s="23">
        <f>J14-H14*K14</f>
        <v/>
      </c>
    </row>
    <row r="15">
      <c r="A15" s="24" t="n">
        <v>46242</v>
      </c>
      <c r="B15" s="25" t="inlineStr">
        <is>
          <t>SO-1014</t>
        </is>
      </c>
      <c r="C15" s="25">
        <f>TEXT(A15,"mmm yyyy")</f>
        <v/>
      </c>
      <c r="D15" s="25" t="inlineStr">
        <is>
          <t>BT Speaker</t>
        </is>
      </c>
      <c r="E15" s="25">
        <f>INDEX(Inventory!$B$2:$B$9,MATCH(D15,Inventory!$A$2:$A$9,0))</f>
        <v/>
      </c>
      <c r="F15" s="25" t="inlineStr">
        <is>
          <t>Americas</t>
        </is>
      </c>
      <c r="G15" s="25" t="inlineStr">
        <is>
          <t>Mei Tanaka</t>
        </is>
      </c>
      <c r="H15" s="25" t="n">
        <v>2</v>
      </c>
      <c r="I15" s="26">
        <f>INDEX(Inventory!$D$2:$D$9,MATCH(D15,Inventory!$A$2:$A$9,0))</f>
        <v/>
      </c>
      <c r="J15" s="27">
        <f>H15*I15</f>
        <v/>
      </c>
      <c r="K15" s="26">
        <f>INDEX(Inventory!$C$2:$C$9,MATCH(D15,Inventory!$A$2:$A$9,0))</f>
        <v/>
      </c>
      <c r="L15" s="27">
        <f>J15-H15*K15</f>
        <v/>
      </c>
    </row>
    <row r="16">
      <c r="A16" s="21" t="n">
        <v>46243</v>
      </c>
      <c r="B16" t="inlineStr">
        <is>
          <t>SO-1015</t>
        </is>
      </c>
      <c r="C16">
        <f>TEXT(A16,"mmm yyyy")</f>
        <v/>
      </c>
      <c r="D16" t="inlineStr">
        <is>
          <t>Wireless Mouse</t>
        </is>
      </c>
      <c r="E16">
        <f>INDEX(Inventory!$B$2:$B$9,MATCH(D16,Inventory!$A$2:$A$9,0))</f>
        <v/>
      </c>
      <c r="F16" t="inlineStr">
        <is>
          <t>Asia Pacific</t>
        </is>
      </c>
      <c r="G16" t="inlineStr">
        <is>
          <t>Mei Tanaka</t>
        </is>
      </c>
      <c r="H16" t="n">
        <v>9</v>
      </c>
      <c r="I16" s="22">
        <f>INDEX(Inventory!$D$2:$D$9,MATCH(D16,Inventory!$A$2:$A$9,0))</f>
        <v/>
      </c>
      <c r="J16" s="23">
        <f>H16*I16</f>
        <v/>
      </c>
      <c r="K16" s="22">
        <f>INDEX(Inventory!$C$2:$C$9,MATCH(D16,Inventory!$A$2:$A$9,0))</f>
        <v/>
      </c>
      <c r="L16" s="23">
        <f>J16-H16*K16</f>
        <v/>
      </c>
    </row>
    <row r="17">
      <c r="A17" s="24" t="n">
        <v>46243</v>
      </c>
      <c r="B17" s="25" t="inlineStr">
        <is>
          <t>SO-1016</t>
        </is>
      </c>
      <c r="C17" s="25">
        <f>TEXT(A17,"mmm yyyy")</f>
        <v/>
      </c>
      <c r="D17" s="25" t="inlineStr">
        <is>
          <t>BT Speaker</t>
        </is>
      </c>
      <c r="E17" s="25">
        <f>INDEX(Inventory!$B$2:$B$9,MATCH(D17,Inventory!$A$2:$A$9,0))</f>
        <v/>
      </c>
      <c r="F17" s="25" t="inlineStr">
        <is>
          <t>Americas</t>
        </is>
      </c>
      <c r="G17" s="25" t="inlineStr">
        <is>
          <t>Daniel Okafor</t>
        </is>
      </c>
      <c r="H17" s="25" t="n">
        <v>2</v>
      </c>
      <c r="I17" s="26">
        <f>INDEX(Inventory!$D$2:$D$9,MATCH(D17,Inventory!$A$2:$A$9,0))</f>
        <v/>
      </c>
      <c r="J17" s="27">
        <f>H17*I17</f>
        <v/>
      </c>
      <c r="K17" s="26">
        <f>INDEX(Inventory!$C$2:$C$9,MATCH(D17,Inventory!$A$2:$A$9,0))</f>
        <v/>
      </c>
      <c r="L17" s="27">
        <f>J17-H17*K17</f>
        <v/>
      </c>
    </row>
    <row r="18">
      <c r="A18" s="21" t="n">
        <v>46244</v>
      </c>
      <c r="B18" t="inlineStr">
        <is>
          <t>SO-1017</t>
        </is>
      </c>
      <c r="C18">
        <f>TEXT(A18,"mmm yyyy")</f>
        <v/>
      </c>
      <c r="D18" t="inlineStr">
        <is>
          <t>Mech. Keyboard</t>
        </is>
      </c>
      <c r="E18">
        <f>INDEX(Inventory!$B$2:$B$9,MATCH(D18,Inventory!$A$2:$A$9,0))</f>
        <v/>
      </c>
      <c r="F18" t="inlineStr">
        <is>
          <t>Americas</t>
        </is>
      </c>
      <c r="G18" t="inlineStr">
        <is>
          <t>Priya Nair</t>
        </is>
      </c>
      <c r="H18" t="n">
        <v>6</v>
      </c>
      <c r="I18" s="22">
        <f>INDEX(Inventory!$D$2:$D$9,MATCH(D18,Inventory!$A$2:$A$9,0))</f>
        <v/>
      </c>
      <c r="J18" s="23">
        <f>H18*I18</f>
        <v/>
      </c>
      <c r="K18" s="22">
        <f>INDEX(Inventory!$C$2:$C$9,MATCH(D18,Inventory!$A$2:$A$9,0))</f>
        <v/>
      </c>
      <c r="L18" s="23">
        <f>J18-H18*K18</f>
        <v/>
      </c>
    </row>
    <row r="19">
      <c r="A19" s="24" t="n">
        <v>46244</v>
      </c>
      <c r="B19" s="25" t="inlineStr">
        <is>
          <t>SO-1018</t>
        </is>
      </c>
      <c r="C19" s="25">
        <f>TEXT(A19,"mmm yyyy")</f>
        <v/>
      </c>
      <c r="D19" s="25" t="inlineStr">
        <is>
          <t>BT Speaker</t>
        </is>
      </c>
      <c r="E19" s="25">
        <f>INDEX(Inventory!$B$2:$B$9,MATCH(D19,Inventory!$A$2:$A$9,0))</f>
        <v/>
      </c>
      <c r="F19" s="25" t="inlineStr">
        <is>
          <t>Asia Pacific</t>
        </is>
      </c>
      <c r="G19" s="25" t="inlineStr">
        <is>
          <t>Mei Tanaka</t>
        </is>
      </c>
      <c r="H19" s="25" t="n">
        <v>5</v>
      </c>
      <c r="I19" s="26">
        <f>INDEX(Inventory!$D$2:$D$9,MATCH(D19,Inventory!$A$2:$A$9,0))</f>
        <v/>
      </c>
      <c r="J19" s="27">
        <f>H19*I19</f>
        <v/>
      </c>
      <c r="K19" s="26">
        <f>INDEX(Inventory!$C$2:$C$9,MATCH(D19,Inventory!$A$2:$A$9,0))</f>
        <v/>
      </c>
      <c r="L19" s="27">
        <f>J19-H19*K19</f>
        <v/>
      </c>
    </row>
    <row r="20">
      <c r="A20" s="21" t="n">
        <v>46245</v>
      </c>
      <c r="B20" t="inlineStr">
        <is>
          <t>SO-1019</t>
        </is>
      </c>
      <c r="C20">
        <f>TEXT(A20,"mmm yyyy")</f>
        <v/>
      </c>
      <c r="D20" t="inlineStr">
        <is>
          <t>Webcam HD</t>
        </is>
      </c>
      <c r="E20">
        <f>INDEX(Inventory!$B$2:$B$9,MATCH(D20,Inventory!$A$2:$A$9,0))</f>
        <v/>
      </c>
      <c r="F20" t="inlineStr">
        <is>
          <t>Asia Pacific</t>
        </is>
      </c>
      <c r="G20" t="inlineStr">
        <is>
          <t>Priya Nair</t>
        </is>
      </c>
      <c r="H20" t="n">
        <v>2</v>
      </c>
      <c r="I20" s="22">
        <f>INDEX(Inventory!$D$2:$D$9,MATCH(D20,Inventory!$A$2:$A$9,0))</f>
        <v/>
      </c>
      <c r="J20" s="23">
        <f>H20*I20</f>
        <v/>
      </c>
      <c r="K20" s="22">
        <f>INDEX(Inventory!$C$2:$C$9,MATCH(D20,Inventory!$A$2:$A$9,0))</f>
        <v/>
      </c>
      <c r="L20" s="23">
        <f>J20-H20*K20</f>
        <v/>
      </c>
    </row>
    <row r="21">
      <c r="A21" s="24" t="n">
        <v>46245</v>
      </c>
      <c r="B21" s="25" t="inlineStr">
        <is>
          <t>SO-1020</t>
        </is>
      </c>
      <c r="C21" s="25">
        <f>TEXT(A21,"mmm yyyy")</f>
        <v/>
      </c>
      <c r="D21" s="25" t="inlineStr">
        <is>
          <t>BT Speaker</t>
        </is>
      </c>
      <c r="E21" s="25">
        <f>INDEX(Inventory!$B$2:$B$9,MATCH(D21,Inventory!$A$2:$A$9,0))</f>
        <v/>
      </c>
      <c r="F21" s="25" t="inlineStr">
        <is>
          <t>Americas</t>
        </is>
      </c>
      <c r="G21" s="25" t="inlineStr">
        <is>
          <t>Daniel Okafor</t>
        </is>
      </c>
      <c r="H21" s="25" t="n">
        <v>6</v>
      </c>
      <c r="I21" s="26">
        <f>INDEX(Inventory!$D$2:$D$9,MATCH(D21,Inventory!$A$2:$A$9,0))</f>
        <v/>
      </c>
      <c r="J21" s="27">
        <f>H21*I21</f>
        <v/>
      </c>
      <c r="K21" s="26">
        <f>INDEX(Inventory!$C$2:$C$9,MATCH(D21,Inventory!$A$2:$A$9,0))</f>
        <v/>
      </c>
      <c r="L21" s="27">
        <f>J21-H21*K21</f>
        <v/>
      </c>
    </row>
    <row r="22">
      <c r="A22" s="21" t="n">
        <v>46245</v>
      </c>
      <c r="B22" t="inlineStr">
        <is>
          <t>SO-1021</t>
        </is>
      </c>
      <c r="C22">
        <f>TEXT(A22,"mmm yyyy")</f>
        <v/>
      </c>
      <c r="D22" t="inlineStr">
        <is>
          <t>USB-C Hub</t>
        </is>
      </c>
      <c r="E22">
        <f>INDEX(Inventory!$B$2:$B$9,MATCH(D22,Inventory!$A$2:$A$9,0))</f>
        <v/>
      </c>
      <c r="F22" t="inlineStr">
        <is>
          <t>Middle East</t>
        </is>
      </c>
      <c r="G22" t="inlineStr">
        <is>
          <t>Sarah Collins</t>
        </is>
      </c>
      <c r="H22" t="n">
        <v>8</v>
      </c>
      <c r="I22" s="22">
        <f>INDEX(Inventory!$D$2:$D$9,MATCH(D22,Inventory!$A$2:$A$9,0))</f>
        <v/>
      </c>
      <c r="J22" s="23">
        <f>H22*I22</f>
        <v/>
      </c>
      <c r="K22" s="22">
        <f>INDEX(Inventory!$C$2:$C$9,MATCH(D22,Inventory!$A$2:$A$9,0))</f>
        <v/>
      </c>
      <c r="L22" s="23">
        <f>J22-H22*K22</f>
        <v/>
      </c>
    </row>
    <row r="23">
      <c r="A23" s="24" t="n">
        <v>46245</v>
      </c>
      <c r="B23" s="25" t="inlineStr">
        <is>
          <t>SO-1022</t>
        </is>
      </c>
      <c r="C23" s="25">
        <f>TEXT(A23,"mmm yyyy")</f>
        <v/>
      </c>
      <c r="D23" s="25" t="inlineStr">
        <is>
          <t>ANC Headset</t>
        </is>
      </c>
      <c r="E23" s="25">
        <f>INDEX(Inventory!$B$2:$B$9,MATCH(D23,Inventory!$A$2:$A$9,0))</f>
        <v/>
      </c>
      <c r="F23" s="25" t="inlineStr">
        <is>
          <t>Asia Pacific</t>
        </is>
      </c>
      <c r="G23" s="25" t="inlineStr">
        <is>
          <t>Mei Tanaka</t>
        </is>
      </c>
      <c r="H23" s="25" t="n">
        <v>4</v>
      </c>
      <c r="I23" s="26">
        <f>INDEX(Inventory!$D$2:$D$9,MATCH(D23,Inventory!$A$2:$A$9,0))</f>
        <v/>
      </c>
      <c r="J23" s="27">
        <f>H23*I23</f>
        <v/>
      </c>
      <c r="K23" s="26">
        <f>INDEX(Inventory!$C$2:$C$9,MATCH(D23,Inventory!$A$2:$A$9,0))</f>
        <v/>
      </c>
      <c r="L23" s="27">
        <f>J23-H23*K23</f>
        <v/>
      </c>
    </row>
    <row r="24">
      <c r="A24" s="21" t="n">
        <v>46246</v>
      </c>
      <c r="B24" t="inlineStr">
        <is>
          <t>SO-1023</t>
        </is>
      </c>
      <c r="C24">
        <f>TEXT(A24,"mmm yyyy")</f>
        <v/>
      </c>
      <c r="D24" t="inlineStr">
        <is>
          <t>Mech. Keyboard</t>
        </is>
      </c>
      <c r="E24">
        <f>INDEX(Inventory!$B$2:$B$9,MATCH(D24,Inventory!$A$2:$A$9,0))</f>
        <v/>
      </c>
      <c r="F24" t="inlineStr">
        <is>
          <t>Asia Pacific</t>
        </is>
      </c>
      <c r="G24" t="inlineStr">
        <is>
          <t>Sarah Collins</t>
        </is>
      </c>
      <c r="H24" t="n">
        <v>7</v>
      </c>
      <c r="I24" s="22">
        <f>INDEX(Inventory!$D$2:$D$9,MATCH(D24,Inventory!$A$2:$A$9,0))</f>
        <v/>
      </c>
      <c r="J24" s="23">
        <f>H24*I24</f>
        <v/>
      </c>
      <c r="K24" s="22">
        <f>INDEX(Inventory!$C$2:$C$9,MATCH(D24,Inventory!$A$2:$A$9,0))</f>
        <v/>
      </c>
      <c r="L24" s="23">
        <f>J24-H24*K24</f>
        <v/>
      </c>
    </row>
    <row r="25">
      <c r="A25" s="24" t="n">
        <v>46246</v>
      </c>
      <c r="B25" s="25" t="inlineStr">
        <is>
          <t>SO-1024</t>
        </is>
      </c>
      <c r="C25" s="25">
        <f>TEXT(A25,"mmm yyyy")</f>
        <v/>
      </c>
      <c r="D25" s="25" t="inlineStr">
        <is>
          <t>Laptop Stand</t>
        </is>
      </c>
      <c r="E25" s="25">
        <f>INDEX(Inventory!$B$2:$B$9,MATCH(D25,Inventory!$A$2:$A$9,0))</f>
        <v/>
      </c>
      <c r="F25" s="25" t="inlineStr">
        <is>
          <t>Asia Pacific</t>
        </is>
      </c>
      <c r="G25" s="25" t="inlineStr">
        <is>
          <t>Mei Tanaka</t>
        </is>
      </c>
      <c r="H25" s="25" t="n">
        <v>7</v>
      </c>
      <c r="I25" s="26">
        <f>INDEX(Inventory!$D$2:$D$9,MATCH(D25,Inventory!$A$2:$A$9,0))</f>
        <v/>
      </c>
      <c r="J25" s="27">
        <f>H25*I25</f>
        <v/>
      </c>
      <c r="K25" s="26">
        <f>INDEX(Inventory!$C$2:$C$9,MATCH(D25,Inventory!$A$2:$A$9,0))</f>
        <v/>
      </c>
      <c r="L25" s="27">
        <f>J25-H25*K25</f>
        <v/>
      </c>
    </row>
    <row r="26">
      <c r="A26" s="21" t="n">
        <v>46246</v>
      </c>
      <c r="B26" t="inlineStr">
        <is>
          <t>SO-1025</t>
        </is>
      </c>
      <c r="C26">
        <f>TEXT(A26,"mmm yyyy")</f>
        <v/>
      </c>
      <c r="D26" t="inlineStr">
        <is>
          <t>Mech. Keyboard</t>
        </is>
      </c>
      <c r="E26">
        <f>INDEX(Inventory!$B$2:$B$9,MATCH(D26,Inventory!$A$2:$A$9,0))</f>
        <v/>
      </c>
      <c r="F26" t="inlineStr">
        <is>
          <t>Middle East</t>
        </is>
      </c>
      <c r="G26" t="inlineStr">
        <is>
          <t>Sarah Collins</t>
        </is>
      </c>
      <c r="H26" t="n">
        <v>4</v>
      </c>
      <c r="I26" s="22">
        <f>INDEX(Inventory!$D$2:$D$9,MATCH(D26,Inventory!$A$2:$A$9,0))</f>
        <v/>
      </c>
      <c r="J26" s="23">
        <f>H26*I26</f>
        <v/>
      </c>
      <c r="K26" s="22">
        <f>INDEX(Inventory!$C$2:$C$9,MATCH(D26,Inventory!$A$2:$A$9,0))</f>
        <v/>
      </c>
      <c r="L26" s="23">
        <f>J26-H26*K26</f>
        <v/>
      </c>
    </row>
    <row r="27">
      <c r="A27" s="24" t="n">
        <v>46247</v>
      </c>
      <c r="B27" s="25" t="inlineStr">
        <is>
          <t>SO-1026</t>
        </is>
      </c>
      <c r="C27" s="25">
        <f>TEXT(A27,"mmm yyyy")</f>
        <v/>
      </c>
      <c r="D27" s="25" t="inlineStr">
        <is>
          <t>Laptop Stand</t>
        </is>
      </c>
      <c r="E27" s="25">
        <f>INDEX(Inventory!$B$2:$B$9,MATCH(D27,Inventory!$A$2:$A$9,0))</f>
        <v/>
      </c>
      <c r="F27" s="25" t="inlineStr">
        <is>
          <t>Americas</t>
        </is>
      </c>
      <c r="G27" s="25" t="inlineStr">
        <is>
          <t>Sarah Collins</t>
        </is>
      </c>
      <c r="H27" s="25" t="n">
        <v>10</v>
      </c>
      <c r="I27" s="26">
        <f>INDEX(Inventory!$D$2:$D$9,MATCH(D27,Inventory!$A$2:$A$9,0))</f>
        <v/>
      </c>
      <c r="J27" s="27">
        <f>H27*I27</f>
        <v/>
      </c>
      <c r="K27" s="26">
        <f>INDEX(Inventory!$C$2:$C$9,MATCH(D27,Inventory!$A$2:$A$9,0))</f>
        <v/>
      </c>
      <c r="L27" s="27">
        <f>J27-H27*K27</f>
        <v/>
      </c>
    </row>
    <row r="28">
      <c r="A28" s="21" t="n">
        <v>46247</v>
      </c>
      <c r="B28" t="inlineStr">
        <is>
          <t>SO-1027</t>
        </is>
      </c>
      <c r="C28">
        <f>TEXT(A28,"mmm yyyy")</f>
        <v/>
      </c>
      <c r="D28" t="inlineStr">
        <is>
          <t>BT Speaker</t>
        </is>
      </c>
      <c r="E28">
        <f>INDEX(Inventory!$B$2:$B$9,MATCH(D28,Inventory!$A$2:$A$9,0))</f>
        <v/>
      </c>
      <c r="F28" t="inlineStr">
        <is>
          <t>Americas</t>
        </is>
      </c>
      <c r="G28" t="inlineStr">
        <is>
          <t>Sarah Collins</t>
        </is>
      </c>
      <c r="H28" t="n">
        <v>7</v>
      </c>
      <c r="I28" s="22">
        <f>INDEX(Inventory!$D$2:$D$9,MATCH(D28,Inventory!$A$2:$A$9,0))</f>
        <v/>
      </c>
      <c r="J28" s="23">
        <f>H28*I28</f>
        <v/>
      </c>
      <c r="K28" s="22">
        <f>INDEX(Inventory!$C$2:$C$9,MATCH(D28,Inventory!$A$2:$A$9,0))</f>
        <v/>
      </c>
      <c r="L28" s="23">
        <f>J28-H28*K28</f>
        <v/>
      </c>
    </row>
    <row r="29">
      <c r="A29" s="24" t="n">
        <v>46247</v>
      </c>
      <c r="B29" s="25" t="inlineStr">
        <is>
          <t>SO-1028</t>
        </is>
      </c>
      <c r="C29" s="25">
        <f>TEXT(A29,"mmm yyyy")</f>
        <v/>
      </c>
      <c r="D29" s="25" t="inlineStr">
        <is>
          <t>BT Speaker</t>
        </is>
      </c>
      <c r="E29" s="25">
        <f>INDEX(Inventory!$B$2:$B$9,MATCH(D29,Inventory!$A$2:$A$9,0))</f>
        <v/>
      </c>
      <c r="F29" s="25" t="inlineStr">
        <is>
          <t>Americas</t>
        </is>
      </c>
      <c r="G29" s="25" t="inlineStr">
        <is>
          <t>Sarah Collins</t>
        </is>
      </c>
      <c r="H29" s="25" t="n">
        <v>2</v>
      </c>
      <c r="I29" s="26">
        <f>INDEX(Inventory!$D$2:$D$9,MATCH(D29,Inventory!$A$2:$A$9,0))</f>
        <v/>
      </c>
      <c r="J29" s="27">
        <f>H29*I29</f>
        <v/>
      </c>
      <c r="K29" s="26">
        <f>INDEX(Inventory!$C$2:$C$9,MATCH(D29,Inventory!$A$2:$A$9,0))</f>
        <v/>
      </c>
      <c r="L29" s="27">
        <f>J29-H29*K29</f>
        <v/>
      </c>
    </row>
    <row r="30">
      <c r="A30" s="21" t="n">
        <v>46249</v>
      </c>
      <c r="B30" t="inlineStr">
        <is>
          <t>SO-1029</t>
        </is>
      </c>
      <c r="C30">
        <f>TEXT(A30,"mmm yyyy")</f>
        <v/>
      </c>
      <c r="D30" t="inlineStr">
        <is>
          <t>Wireless Mouse</t>
        </is>
      </c>
      <c r="E30">
        <f>INDEX(Inventory!$B$2:$B$9,MATCH(D30,Inventory!$A$2:$A$9,0))</f>
        <v/>
      </c>
      <c r="F30" t="inlineStr">
        <is>
          <t>Europe</t>
        </is>
      </c>
      <c r="G30" t="inlineStr">
        <is>
          <t>Priya Nair</t>
        </is>
      </c>
      <c r="H30" t="n">
        <v>13</v>
      </c>
      <c r="I30" s="22">
        <f>INDEX(Inventory!$D$2:$D$9,MATCH(D30,Inventory!$A$2:$A$9,0))</f>
        <v/>
      </c>
      <c r="J30" s="23">
        <f>H30*I30</f>
        <v/>
      </c>
      <c r="K30" s="22">
        <f>INDEX(Inventory!$C$2:$C$9,MATCH(D30,Inventory!$A$2:$A$9,0))</f>
        <v/>
      </c>
      <c r="L30" s="23">
        <f>J30-H30*K30</f>
        <v/>
      </c>
    </row>
    <row r="31">
      <c r="A31" s="24" t="n">
        <v>46249</v>
      </c>
      <c r="B31" s="25" t="inlineStr">
        <is>
          <t>SO-1030</t>
        </is>
      </c>
      <c r="C31" s="25">
        <f>TEXT(A31,"mmm yyyy")</f>
        <v/>
      </c>
      <c r="D31" s="25" t="inlineStr">
        <is>
          <t>BT Speaker</t>
        </is>
      </c>
      <c r="E31" s="25">
        <f>INDEX(Inventory!$B$2:$B$9,MATCH(D31,Inventory!$A$2:$A$9,0))</f>
        <v/>
      </c>
      <c r="F31" s="25" t="inlineStr">
        <is>
          <t>Americas</t>
        </is>
      </c>
      <c r="G31" s="25" t="inlineStr">
        <is>
          <t>Lucas Meyer</t>
        </is>
      </c>
      <c r="H31" s="25" t="n">
        <v>6</v>
      </c>
      <c r="I31" s="26">
        <f>INDEX(Inventory!$D$2:$D$9,MATCH(D31,Inventory!$A$2:$A$9,0))</f>
        <v/>
      </c>
      <c r="J31" s="27">
        <f>H31*I31</f>
        <v/>
      </c>
      <c r="K31" s="26">
        <f>INDEX(Inventory!$C$2:$C$9,MATCH(D31,Inventory!$A$2:$A$9,0))</f>
        <v/>
      </c>
      <c r="L31" s="27">
        <f>J31-H31*K31</f>
        <v/>
      </c>
    </row>
    <row r="32">
      <c r="A32" s="21" t="n">
        <v>46250</v>
      </c>
      <c r="B32" t="inlineStr">
        <is>
          <t>SO-1031</t>
        </is>
      </c>
      <c r="C32">
        <f>TEXT(A32,"mmm yyyy")</f>
        <v/>
      </c>
      <c r="D32" t="inlineStr">
        <is>
          <t>Wireless Mouse</t>
        </is>
      </c>
      <c r="E32">
        <f>INDEX(Inventory!$B$2:$B$9,MATCH(D32,Inventory!$A$2:$A$9,0))</f>
        <v/>
      </c>
      <c r="F32" t="inlineStr">
        <is>
          <t>Europe</t>
        </is>
      </c>
      <c r="G32" t="inlineStr">
        <is>
          <t>Lucas Meyer</t>
        </is>
      </c>
      <c r="H32" t="n">
        <v>6</v>
      </c>
      <c r="I32" s="22">
        <f>INDEX(Inventory!$D$2:$D$9,MATCH(D32,Inventory!$A$2:$A$9,0))</f>
        <v/>
      </c>
      <c r="J32" s="23">
        <f>H32*I32</f>
        <v/>
      </c>
      <c r="K32" s="22">
        <f>INDEX(Inventory!$C$2:$C$9,MATCH(D32,Inventory!$A$2:$A$9,0))</f>
        <v/>
      </c>
      <c r="L32" s="23">
        <f>J32-H32*K32</f>
        <v/>
      </c>
    </row>
    <row r="33">
      <c r="A33" s="24" t="n">
        <v>46252</v>
      </c>
      <c r="B33" s="25" t="inlineStr">
        <is>
          <t>SO-1032</t>
        </is>
      </c>
      <c r="C33" s="25">
        <f>TEXT(A33,"mmm yyyy")</f>
        <v/>
      </c>
      <c r="D33" s="25" t="inlineStr">
        <is>
          <t>Laptop Stand</t>
        </is>
      </c>
      <c r="E33" s="25">
        <f>INDEX(Inventory!$B$2:$B$9,MATCH(D33,Inventory!$A$2:$A$9,0))</f>
        <v/>
      </c>
      <c r="F33" s="25" t="inlineStr">
        <is>
          <t>Asia Pacific</t>
        </is>
      </c>
      <c r="G33" s="25" t="inlineStr">
        <is>
          <t>Daniel Okafor</t>
        </is>
      </c>
      <c r="H33" s="25" t="n">
        <v>4</v>
      </c>
      <c r="I33" s="26">
        <f>INDEX(Inventory!$D$2:$D$9,MATCH(D33,Inventory!$A$2:$A$9,0))</f>
        <v/>
      </c>
      <c r="J33" s="27">
        <f>H33*I33</f>
        <v/>
      </c>
      <c r="K33" s="26">
        <f>INDEX(Inventory!$C$2:$C$9,MATCH(D33,Inventory!$A$2:$A$9,0))</f>
        <v/>
      </c>
      <c r="L33" s="27">
        <f>J33-H33*K33</f>
        <v/>
      </c>
    </row>
    <row r="34">
      <c r="A34" s="21" t="n">
        <v>46253</v>
      </c>
      <c r="B34" t="inlineStr">
        <is>
          <t>SO-1033</t>
        </is>
      </c>
      <c r="C34">
        <f>TEXT(A34,"mmm yyyy")</f>
        <v/>
      </c>
      <c r="D34" t="inlineStr">
        <is>
          <t>27in Monitor</t>
        </is>
      </c>
      <c r="E34">
        <f>INDEX(Inventory!$B$2:$B$9,MATCH(D34,Inventory!$A$2:$A$9,0))</f>
        <v/>
      </c>
      <c r="F34" t="inlineStr">
        <is>
          <t>Asia Pacific</t>
        </is>
      </c>
      <c r="G34" t="inlineStr">
        <is>
          <t>Priya Nair</t>
        </is>
      </c>
      <c r="H34" t="n">
        <v>4</v>
      </c>
      <c r="I34" s="22">
        <f>INDEX(Inventory!$D$2:$D$9,MATCH(D34,Inventory!$A$2:$A$9,0))</f>
        <v/>
      </c>
      <c r="J34" s="23">
        <f>H34*I34</f>
        <v/>
      </c>
      <c r="K34" s="22">
        <f>INDEX(Inventory!$C$2:$C$9,MATCH(D34,Inventory!$A$2:$A$9,0))</f>
        <v/>
      </c>
      <c r="L34" s="23">
        <f>J34-H34*K34</f>
        <v/>
      </c>
    </row>
    <row r="35">
      <c r="A35" s="24" t="n">
        <v>46253</v>
      </c>
      <c r="B35" s="25" t="inlineStr">
        <is>
          <t>SO-1034</t>
        </is>
      </c>
      <c r="C35" s="25">
        <f>TEXT(A35,"mmm yyyy")</f>
        <v/>
      </c>
      <c r="D35" s="25" t="inlineStr">
        <is>
          <t>ANC Headset</t>
        </is>
      </c>
      <c r="E35" s="25">
        <f>INDEX(Inventory!$B$2:$B$9,MATCH(D35,Inventory!$A$2:$A$9,0))</f>
        <v/>
      </c>
      <c r="F35" s="25" t="inlineStr">
        <is>
          <t>Asia Pacific</t>
        </is>
      </c>
      <c r="G35" s="25" t="inlineStr">
        <is>
          <t>Daniel Okafor</t>
        </is>
      </c>
      <c r="H35" s="25" t="n">
        <v>1</v>
      </c>
      <c r="I35" s="26">
        <f>INDEX(Inventory!$D$2:$D$9,MATCH(D35,Inventory!$A$2:$A$9,0))</f>
        <v/>
      </c>
      <c r="J35" s="27">
        <f>H35*I35</f>
        <v/>
      </c>
      <c r="K35" s="26">
        <f>INDEX(Inventory!$C$2:$C$9,MATCH(D35,Inventory!$A$2:$A$9,0))</f>
        <v/>
      </c>
      <c r="L35" s="27">
        <f>J35-H35*K35</f>
        <v/>
      </c>
    </row>
    <row r="36">
      <c r="A36" s="21" t="n">
        <v>46254</v>
      </c>
      <c r="B36" t="inlineStr">
        <is>
          <t>SO-1035</t>
        </is>
      </c>
      <c r="C36">
        <f>TEXT(A36,"mmm yyyy")</f>
        <v/>
      </c>
      <c r="D36" t="inlineStr">
        <is>
          <t>Wireless Mouse</t>
        </is>
      </c>
      <c r="E36">
        <f>INDEX(Inventory!$B$2:$B$9,MATCH(D36,Inventory!$A$2:$A$9,0))</f>
        <v/>
      </c>
      <c r="F36" t="inlineStr">
        <is>
          <t>Europe</t>
        </is>
      </c>
      <c r="G36" t="inlineStr">
        <is>
          <t>Lucas Meyer</t>
        </is>
      </c>
      <c r="H36" t="n">
        <v>7</v>
      </c>
      <c r="I36" s="22">
        <f>INDEX(Inventory!$D$2:$D$9,MATCH(D36,Inventory!$A$2:$A$9,0))</f>
        <v/>
      </c>
      <c r="J36" s="23">
        <f>H36*I36</f>
        <v/>
      </c>
      <c r="K36" s="22">
        <f>INDEX(Inventory!$C$2:$C$9,MATCH(D36,Inventory!$A$2:$A$9,0))</f>
        <v/>
      </c>
      <c r="L36" s="23">
        <f>J36-H36*K36</f>
        <v/>
      </c>
    </row>
    <row r="37">
      <c r="A37" s="24" t="n">
        <v>46255</v>
      </c>
      <c r="B37" s="25" t="inlineStr">
        <is>
          <t>SO-1036</t>
        </is>
      </c>
      <c r="C37" s="25">
        <f>TEXT(A37,"mmm yyyy")</f>
        <v/>
      </c>
      <c r="D37" s="25" t="inlineStr">
        <is>
          <t>BT Speaker</t>
        </is>
      </c>
      <c r="E37" s="25">
        <f>INDEX(Inventory!$B$2:$B$9,MATCH(D37,Inventory!$A$2:$A$9,0))</f>
        <v/>
      </c>
      <c r="F37" s="25" t="inlineStr">
        <is>
          <t>Americas</t>
        </is>
      </c>
      <c r="G37" s="25" t="inlineStr">
        <is>
          <t>Omar Haddad</t>
        </is>
      </c>
      <c r="H37" s="25" t="n">
        <v>6</v>
      </c>
      <c r="I37" s="26">
        <f>INDEX(Inventory!$D$2:$D$9,MATCH(D37,Inventory!$A$2:$A$9,0))</f>
        <v/>
      </c>
      <c r="J37" s="27">
        <f>H37*I37</f>
        <v/>
      </c>
      <c r="K37" s="26">
        <f>INDEX(Inventory!$C$2:$C$9,MATCH(D37,Inventory!$A$2:$A$9,0))</f>
        <v/>
      </c>
      <c r="L37" s="27">
        <f>J37-H37*K37</f>
        <v/>
      </c>
    </row>
    <row r="38">
      <c r="A38" s="21" t="n">
        <v>46255</v>
      </c>
      <c r="B38" t="inlineStr">
        <is>
          <t>SO-1037</t>
        </is>
      </c>
      <c r="C38">
        <f>TEXT(A38,"mmm yyyy")</f>
        <v/>
      </c>
      <c r="D38" t="inlineStr">
        <is>
          <t>Wireless Mouse</t>
        </is>
      </c>
      <c r="E38">
        <f>INDEX(Inventory!$B$2:$B$9,MATCH(D38,Inventory!$A$2:$A$9,0))</f>
        <v/>
      </c>
      <c r="F38" t="inlineStr">
        <is>
          <t>Americas</t>
        </is>
      </c>
      <c r="G38" t="inlineStr">
        <is>
          <t>Sarah Collins</t>
        </is>
      </c>
      <c r="H38" t="n">
        <v>13</v>
      </c>
      <c r="I38" s="22">
        <f>INDEX(Inventory!$D$2:$D$9,MATCH(D38,Inventory!$A$2:$A$9,0))</f>
        <v/>
      </c>
      <c r="J38" s="23">
        <f>H38*I38</f>
        <v/>
      </c>
      <c r="K38" s="22">
        <f>INDEX(Inventory!$C$2:$C$9,MATCH(D38,Inventory!$A$2:$A$9,0))</f>
        <v/>
      </c>
      <c r="L38" s="23">
        <f>J38-H38*K38</f>
        <v/>
      </c>
    </row>
    <row r="39">
      <c r="A39" s="24" t="n">
        <v>46255</v>
      </c>
      <c r="B39" s="25" t="inlineStr">
        <is>
          <t>SO-1038</t>
        </is>
      </c>
      <c r="C39" s="25">
        <f>TEXT(A39,"mmm yyyy")</f>
        <v/>
      </c>
      <c r="D39" s="25" t="inlineStr">
        <is>
          <t>ANC Headset</t>
        </is>
      </c>
      <c r="E39" s="25">
        <f>INDEX(Inventory!$B$2:$B$9,MATCH(D39,Inventory!$A$2:$A$9,0))</f>
        <v/>
      </c>
      <c r="F39" s="25" t="inlineStr">
        <is>
          <t>Asia Pacific</t>
        </is>
      </c>
      <c r="G39" s="25" t="inlineStr">
        <is>
          <t>Mei Tanaka</t>
        </is>
      </c>
      <c r="H39" s="25" t="n">
        <v>3</v>
      </c>
      <c r="I39" s="26">
        <f>INDEX(Inventory!$D$2:$D$9,MATCH(D39,Inventory!$A$2:$A$9,0))</f>
        <v/>
      </c>
      <c r="J39" s="27">
        <f>H39*I39</f>
        <v/>
      </c>
      <c r="K39" s="26">
        <f>INDEX(Inventory!$C$2:$C$9,MATCH(D39,Inventory!$A$2:$A$9,0))</f>
        <v/>
      </c>
      <c r="L39" s="27">
        <f>J39-H39*K39</f>
        <v/>
      </c>
    </row>
    <row r="40">
      <c r="A40" s="21" t="n">
        <v>46255</v>
      </c>
      <c r="B40" t="inlineStr">
        <is>
          <t>SO-1039</t>
        </is>
      </c>
      <c r="C40">
        <f>TEXT(A40,"mmm yyyy")</f>
        <v/>
      </c>
      <c r="D40" t="inlineStr">
        <is>
          <t>Webcam HD</t>
        </is>
      </c>
      <c r="E40">
        <f>INDEX(Inventory!$B$2:$B$9,MATCH(D40,Inventory!$A$2:$A$9,0))</f>
        <v/>
      </c>
      <c r="F40" t="inlineStr">
        <is>
          <t>Asia Pacific</t>
        </is>
      </c>
      <c r="G40" t="inlineStr">
        <is>
          <t>Mei Tanaka</t>
        </is>
      </c>
      <c r="H40" t="n">
        <v>2</v>
      </c>
      <c r="I40" s="22">
        <f>INDEX(Inventory!$D$2:$D$9,MATCH(D40,Inventory!$A$2:$A$9,0))</f>
        <v/>
      </c>
      <c r="J40" s="23">
        <f>H40*I40</f>
        <v/>
      </c>
      <c r="K40" s="22">
        <f>INDEX(Inventory!$C$2:$C$9,MATCH(D40,Inventory!$A$2:$A$9,0))</f>
        <v/>
      </c>
      <c r="L40" s="23">
        <f>J40-H40*K40</f>
        <v/>
      </c>
    </row>
    <row r="41">
      <c r="A41" s="24" t="n">
        <v>46258</v>
      </c>
      <c r="B41" s="25" t="inlineStr">
        <is>
          <t>SO-1040</t>
        </is>
      </c>
      <c r="C41" s="25">
        <f>TEXT(A41,"mmm yyyy")</f>
        <v/>
      </c>
      <c r="D41" s="25" t="inlineStr">
        <is>
          <t>Webcam HD</t>
        </is>
      </c>
      <c r="E41" s="25">
        <f>INDEX(Inventory!$B$2:$B$9,MATCH(D41,Inventory!$A$2:$A$9,0))</f>
        <v/>
      </c>
      <c r="F41" s="25" t="inlineStr">
        <is>
          <t>Americas</t>
        </is>
      </c>
      <c r="G41" s="25" t="inlineStr">
        <is>
          <t>Daniel Okafor</t>
        </is>
      </c>
      <c r="H41" s="25" t="n">
        <v>5</v>
      </c>
      <c r="I41" s="26">
        <f>INDEX(Inventory!$D$2:$D$9,MATCH(D41,Inventory!$A$2:$A$9,0))</f>
        <v/>
      </c>
      <c r="J41" s="27">
        <f>H41*I41</f>
        <v/>
      </c>
      <c r="K41" s="26">
        <f>INDEX(Inventory!$C$2:$C$9,MATCH(D41,Inventory!$A$2:$A$9,0))</f>
        <v/>
      </c>
      <c r="L41" s="27">
        <f>J41-H41*K41</f>
        <v/>
      </c>
    </row>
    <row r="42">
      <c r="A42" s="21" t="n">
        <v>46258</v>
      </c>
      <c r="B42" t="inlineStr">
        <is>
          <t>SO-1041</t>
        </is>
      </c>
      <c r="C42">
        <f>TEXT(A42,"mmm yyyy")</f>
        <v/>
      </c>
      <c r="D42" t="inlineStr">
        <is>
          <t>Wireless Mouse</t>
        </is>
      </c>
      <c r="E42">
        <f>INDEX(Inventory!$B$2:$B$9,MATCH(D42,Inventory!$A$2:$A$9,0))</f>
        <v/>
      </c>
      <c r="F42" t="inlineStr">
        <is>
          <t>Americas</t>
        </is>
      </c>
      <c r="G42" t="inlineStr">
        <is>
          <t>Priya Nair</t>
        </is>
      </c>
      <c r="H42" t="n">
        <v>5</v>
      </c>
      <c r="I42" s="22">
        <f>INDEX(Inventory!$D$2:$D$9,MATCH(D42,Inventory!$A$2:$A$9,0))</f>
        <v/>
      </c>
      <c r="J42" s="23">
        <f>H42*I42</f>
        <v/>
      </c>
      <c r="K42" s="22">
        <f>INDEX(Inventory!$C$2:$C$9,MATCH(D42,Inventory!$A$2:$A$9,0))</f>
        <v/>
      </c>
      <c r="L42" s="23">
        <f>J42-H42*K42</f>
        <v/>
      </c>
    </row>
    <row r="43">
      <c r="A43" s="24" t="n">
        <v>46258</v>
      </c>
      <c r="B43" s="25" t="inlineStr">
        <is>
          <t>SO-1042</t>
        </is>
      </c>
      <c r="C43" s="25">
        <f>TEXT(A43,"mmm yyyy")</f>
        <v/>
      </c>
      <c r="D43" s="25" t="inlineStr">
        <is>
          <t>BT Speaker</t>
        </is>
      </c>
      <c r="E43" s="25">
        <f>INDEX(Inventory!$B$2:$B$9,MATCH(D43,Inventory!$A$2:$A$9,0))</f>
        <v/>
      </c>
      <c r="F43" s="25" t="inlineStr">
        <is>
          <t>Middle East</t>
        </is>
      </c>
      <c r="G43" s="25" t="inlineStr">
        <is>
          <t>Lucas Meyer</t>
        </is>
      </c>
      <c r="H43" s="25" t="n">
        <v>7</v>
      </c>
      <c r="I43" s="26">
        <f>INDEX(Inventory!$D$2:$D$9,MATCH(D43,Inventory!$A$2:$A$9,0))</f>
        <v/>
      </c>
      <c r="J43" s="27">
        <f>H43*I43</f>
        <v/>
      </c>
      <c r="K43" s="26">
        <f>INDEX(Inventory!$C$2:$C$9,MATCH(D43,Inventory!$A$2:$A$9,0))</f>
        <v/>
      </c>
      <c r="L43" s="27">
        <f>J43-H43*K43</f>
        <v/>
      </c>
    </row>
    <row r="44">
      <c r="A44" s="21" t="n">
        <v>46259</v>
      </c>
      <c r="B44" t="inlineStr">
        <is>
          <t>SO-1043</t>
        </is>
      </c>
      <c r="C44">
        <f>TEXT(A44,"mmm yyyy")</f>
        <v/>
      </c>
      <c r="D44" t="inlineStr">
        <is>
          <t>BT Speaker</t>
        </is>
      </c>
      <c r="E44">
        <f>INDEX(Inventory!$B$2:$B$9,MATCH(D44,Inventory!$A$2:$A$9,0))</f>
        <v/>
      </c>
      <c r="F44" t="inlineStr">
        <is>
          <t>Middle East</t>
        </is>
      </c>
      <c r="G44" t="inlineStr">
        <is>
          <t>Daniel Okafor</t>
        </is>
      </c>
      <c r="H44" t="n">
        <v>6</v>
      </c>
      <c r="I44" s="22">
        <f>INDEX(Inventory!$D$2:$D$9,MATCH(D44,Inventory!$A$2:$A$9,0))</f>
        <v/>
      </c>
      <c r="J44" s="23">
        <f>H44*I44</f>
        <v/>
      </c>
      <c r="K44" s="22">
        <f>INDEX(Inventory!$C$2:$C$9,MATCH(D44,Inventory!$A$2:$A$9,0))</f>
        <v/>
      </c>
      <c r="L44" s="23">
        <f>J44-H44*K44</f>
        <v/>
      </c>
    </row>
    <row r="45">
      <c r="A45" s="24" t="n">
        <v>46259</v>
      </c>
      <c r="B45" s="25" t="inlineStr">
        <is>
          <t>SO-1044</t>
        </is>
      </c>
      <c r="C45" s="25">
        <f>TEXT(A45,"mmm yyyy")</f>
        <v/>
      </c>
      <c r="D45" s="25" t="inlineStr">
        <is>
          <t>ANC Headset</t>
        </is>
      </c>
      <c r="E45" s="25">
        <f>INDEX(Inventory!$B$2:$B$9,MATCH(D45,Inventory!$A$2:$A$9,0))</f>
        <v/>
      </c>
      <c r="F45" s="25" t="inlineStr">
        <is>
          <t>Europe</t>
        </is>
      </c>
      <c r="G45" s="25" t="inlineStr">
        <is>
          <t>Daniel Okafor</t>
        </is>
      </c>
      <c r="H45" s="25" t="n">
        <v>3</v>
      </c>
      <c r="I45" s="26">
        <f>INDEX(Inventory!$D$2:$D$9,MATCH(D45,Inventory!$A$2:$A$9,0))</f>
        <v/>
      </c>
      <c r="J45" s="27">
        <f>H45*I45</f>
        <v/>
      </c>
      <c r="K45" s="26">
        <f>INDEX(Inventory!$C$2:$C$9,MATCH(D45,Inventory!$A$2:$A$9,0))</f>
        <v/>
      </c>
      <c r="L45" s="27">
        <f>J45-H45*K45</f>
        <v/>
      </c>
    </row>
    <row r="46">
      <c r="A46" s="21" t="n">
        <v>46259</v>
      </c>
      <c r="B46" t="inlineStr">
        <is>
          <t>SO-1045</t>
        </is>
      </c>
      <c r="C46">
        <f>TEXT(A46,"mmm yyyy")</f>
        <v/>
      </c>
      <c r="D46" t="inlineStr">
        <is>
          <t>USB-C Hub</t>
        </is>
      </c>
      <c r="E46">
        <f>INDEX(Inventory!$B$2:$B$9,MATCH(D46,Inventory!$A$2:$A$9,0))</f>
        <v/>
      </c>
      <c r="F46" t="inlineStr">
        <is>
          <t>Asia Pacific</t>
        </is>
      </c>
      <c r="G46" t="inlineStr">
        <is>
          <t>Priya Nair</t>
        </is>
      </c>
      <c r="H46" t="n">
        <v>10</v>
      </c>
      <c r="I46" s="22">
        <f>INDEX(Inventory!$D$2:$D$9,MATCH(D46,Inventory!$A$2:$A$9,0))</f>
        <v/>
      </c>
      <c r="J46" s="23">
        <f>H46*I46</f>
        <v/>
      </c>
      <c r="K46" s="22">
        <f>INDEX(Inventory!$C$2:$C$9,MATCH(D46,Inventory!$A$2:$A$9,0))</f>
        <v/>
      </c>
      <c r="L46" s="23">
        <f>J46-H46*K46</f>
        <v/>
      </c>
    </row>
    <row r="47">
      <c r="A47" s="24" t="n">
        <v>46260</v>
      </c>
      <c r="B47" s="25" t="inlineStr">
        <is>
          <t>SO-1046</t>
        </is>
      </c>
      <c r="C47" s="25">
        <f>TEXT(A47,"mmm yyyy")</f>
        <v/>
      </c>
      <c r="D47" s="25" t="inlineStr">
        <is>
          <t>ANC Headset</t>
        </is>
      </c>
      <c r="E47" s="25">
        <f>INDEX(Inventory!$B$2:$B$9,MATCH(D47,Inventory!$A$2:$A$9,0))</f>
        <v/>
      </c>
      <c r="F47" s="25" t="inlineStr">
        <is>
          <t>Asia Pacific</t>
        </is>
      </c>
      <c r="G47" s="25" t="inlineStr">
        <is>
          <t>Mei Tanaka</t>
        </is>
      </c>
      <c r="H47" s="25" t="n">
        <v>2</v>
      </c>
      <c r="I47" s="26">
        <f>INDEX(Inventory!$D$2:$D$9,MATCH(D47,Inventory!$A$2:$A$9,0))</f>
        <v/>
      </c>
      <c r="J47" s="27">
        <f>H47*I47</f>
        <v/>
      </c>
      <c r="K47" s="26">
        <f>INDEX(Inventory!$C$2:$C$9,MATCH(D47,Inventory!$A$2:$A$9,0))</f>
        <v/>
      </c>
      <c r="L47" s="27">
        <f>J47-H47*K47</f>
        <v/>
      </c>
    </row>
    <row r="48">
      <c r="A48" s="21" t="n">
        <v>46260</v>
      </c>
      <c r="B48" t="inlineStr">
        <is>
          <t>SO-1047</t>
        </is>
      </c>
      <c r="C48">
        <f>TEXT(A48,"mmm yyyy")</f>
        <v/>
      </c>
      <c r="D48" t="inlineStr">
        <is>
          <t>Wireless Mouse</t>
        </is>
      </c>
      <c r="E48">
        <f>INDEX(Inventory!$B$2:$B$9,MATCH(D48,Inventory!$A$2:$A$9,0))</f>
        <v/>
      </c>
      <c r="F48" t="inlineStr">
        <is>
          <t>Europe</t>
        </is>
      </c>
      <c r="G48" t="inlineStr">
        <is>
          <t>Lucas Meyer</t>
        </is>
      </c>
      <c r="H48" t="n">
        <v>3</v>
      </c>
      <c r="I48" s="22">
        <f>INDEX(Inventory!$D$2:$D$9,MATCH(D48,Inventory!$A$2:$A$9,0))</f>
        <v/>
      </c>
      <c r="J48" s="23">
        <f>H48*I48</f>
        <v/>
      </c>
      <c r="K48" s="22">
        <f>INDEX(Inventory!$C$2:$C$9,MATCH(D48,Inventory!$A$2:$A$9,0))</f>
        <v/>
      </c>
      <c r="L48" s="23">
        <f>J48-H48*K48</f>
        <v/>
      </c>
    </row>
    <row r="49">
      <c r="A49" s="24" t="n">
        <v>46261</v>
      </c>
      <c r="B49" s="25" t="inlineStr">
        <is>
          <t>SO-1048</t>
        </is>
      </c>
      <c r="C49" s="25">
        <f>TEXT(A49,"mmm yyyy")</f>
        <v/>
      </c>
      <c r="D49" s="25" t="inlineStr">
        <is>
          <t>BT Speaker</t>
        </is>
      </c>
      <c r="E49" s="25">
        <f>INDEX(Inventory!$B$2:$B$9,MATCH(D49,Inventory!$A$2:$A$9,0))</f>
        <v/>
      </c>
      <c r="F49" s="25" t="inlineStr">
        <is>
          <t>Asia Pacific</t>
        </is>
      </c>
      <c r="G49" s="25" t="inlineStr">
        <is>
          <t>Priya Nair</t>
        </is>
      </c>
      <c r="H49" s="25" t="n">
        <v>7</v>
      </c>
      <c r="I49" s="26">
        <f>INDEX(Inventory!$D$2:$D$9,MATCH(D49,Inventory!$A$2:$A$9,0))</f>
        <v/>
      </c>
      <c r="J49" s="27">
        <f>H49*I49</f>
        <v/>
      </c>
      <c r="K49" s="26">
        <f>INDEX(Inventory!$C$2:$C$9,MATCH(D49,Inventory!$A$2:$A$9,0))</f>
        <v/>
      </c>
      <c r="L49" s="27">
        <f>J49-H49*K49</f>
        <v/>
      </c>
    </row>
    <row r="50">
      <c r="A50" s="21" t="n">
        <v>46262</v>
      </c>
      <c r="B50" t="inlineStr">
        <is>
          <t>SO-1049</t>
        </is>
      </c>
      <c r="C50">
        <f>TEXT(A50,"mmm yyyy")</f>
        <v/>
      </c>
      <c r="D50" t="inlineStr">
        <is>
          <t>USB-C Hub</t>
        </is>
      </c>
      <c r="E50">
        <f>INDEX(Inventory!$B$2:$B$9,MATCH(D50,Inventory!$A$2:$A$9,0))</f>
        <v/>
      </c>
      <c r="F50" t="inlineStr">
        <is>
          <t>Americas</t>
        </is>
      </c>
      <c r="G50" t="inlineStr">
        <is>
          <t>Daniel Okafor</t>
        </is>
      </c>
      <c r="H50" t="n">
        <v>4</v>
      </c>
      <c r="I50" s="22">
        <f>INDEX(Inventory!$D$2:$D$9,MATCH(D50,Inventory!$A$2:$A$9,0))</f>
        <v/>
      </c>
      <c r="J50" s="23">
        <f>H50*I50</f>
        <v/>
      </c>
      <c r="K50" s="22">
        <f>INDEX(Inventory!$C$2:$C$9,MATCH(D50,Inventory!$A$2:$A$9,0))</f>
        <v/>
      </c>
      <c r="L50" s="23">
        <f>J50-H50*K50</f>
        <v/>
      </c>
    </row>
    <row r="51">
      <c r="A51" s="24" t="n">
        <v>46262</v>
      </c>
      <c r="B51" s="25" t="inlineStr">
        <is>
          <t>SO-1050</t>
        </is>
      </c>
      <c r="C51" s="25">
        <f>TEXT(A51,"mmm yyyy")</f>
        <v/>
      </c>
      <c r="D51" s="25" t="inlineStr">
        <is>
          <t>Mech. Keyboard</t>
        </is>
      </c>
      <c r="E51" s="25">
        <f>INDEX(Inventory!$B$2:$B$9,MATCH(D51,Inventory!$A$2:$A$9,0))</f>
        <v/>
      </c>
      <c r="F51" s="25" t="inlineStr">
        <is>
          <t>Europe</t>
        </is>
      </c>
      <c r="G51" s="25" t="inlineStr">
        <is>
          <t>Mei Tanaka</t>
        </is>
      </c>
      <c r="H51" s="25" t="n">
        <v>3</v>
      </c>
      <c r="I51" s="26">
        <f>INDEX(Inventory!$D$2:$D$9,MATCH(D51,Inventory!$A$2:$A$9,0))</f>
        <v/>
      </c>
      <c r="J51" s="27">
        <f>H51*I51</f>
        <v/>
      </c>
      <c r="K51" s="26">
        <f>INDEX(Inventory!$C$2:$C$9,MATCH(D51,Inventory!$A$2:$A$9,0))</f>
        <v/>
      </c>
      <c r="L51" s="27">
        <f>J51-H51*K51</f>
        <v/>
      </c>
    </row>
    <row r="52">
      <c r="A52" s="21" t="n">
        <v>46262</v>
      </c>
      <c r="B52" t="inlineStr">
        <is>
          <t>SO-1051</t>
        </is>
      </c>
      <c r="C52">
        <f>TEXT(A52,"mmm yyyy")</f>
        <v/>
      </c>
      <c r="D52" t="inlineStr">
        <is>
          <t>Laptop Stand</t>
        </is>
      </c>
      <c r="E52">
        <f>INDEX(Inventory!$B$2:$B$9,MATCH(D52,Inventory!$A$2:$A$9,0))</f>
        <v/>
      </c>
      <c r="F52" t="inlineStr">
        <is>
          <t>Americas</t>
        </is>
      </c>
      <c r="G52" t="inlineStr">
        <is>
          <t>Sarah Collins</t>
        </is>
      </c>
      <c r="H52" t="n">
        <v>10</v>
      </c>
      <c r="I52" s="22">
        <f>INDEX(Inventory!$D$2:$D$9,MATCH(D52,Inventory!$A$2:$A$9,0))</f>
        <v/>
      </c>
      <c r="J52" s="23">
        <f>H52*I52</f>
        <v/>
      </c>
      <c r="K52" s="22">
        <f>INDEX(Inventory!$C$2:$C$9,MATCH(D52,Inventory!$A$2:$A$9,0))</f>
        <v/>
      </c>
      <c r="L52" s="23">
        <f>J52-H52*K52</f>
        <v/>
      </c>
    </row>
    <row r="53">
      <c r="A53" s="24" t="n">
        <v>46262</v>
      </c>
      <c r="B53" s="25" t="inlineStr">
        <is>
          <t>SO-1052</t>
        </is>
      </c>
      <c r="C53" s="25">
        <f>TEXT(A53,"mmm yyyy")</f>
        <v/>
      </c>
      <c r="D53" s="25" t="inlineStr">
        <is>
          <t>Mech. Keyboard</t>
        </is>
      </c>
      <c r="E53" s="25">
        <f>INDEX(Inventory!$B$2:$B$9,MATCH(D53,Inventory!$A$2:$A$9,0))</f>
        <v/>
      </c>
      <c r="F53" s="25" t="inlineStr">
        <is>
          <t>Asia Pacific</t>
        </is>
      </c>
      <c r="G53" s="25" t="inlineStr">
        <is>
          <t>Priya Nair</t>
        </is>
      </c>
      <c r="H53" s="25" t="n">
        <v>4</v>
      </c>
      <c r="I53" s="26">
        <f>INDEX(Inventory!$D$2:$D$9,MATCH(D53,Inventory!$A$2:$A$9,0))</f>
        <v/>
      </c>
      <c r="J53" s="27">
        <f>H53*I53</f>
        <v/>
      </c>
      <c r="K53" s="26">
        <f>INDEX(Inventory!$C$2:$C$9,MATCH(D53,Inventory!$A$2:$A$9,0))</f>
        <v/>
      </c>
      <c r="L53" s="27">
        <f>J53-H53*K53</f>
        <v/>
      </c>
    </row>
    <row r="54">
      <c r="A54" s="21" t="n">
        <v>46263</v>
      </c>
      <c r="B54" t="inlineStr">
        <is>
          <t>SO-1053</t>
        </is>
      </c>
      <c r="C54">
        <f>TEXT(A54,"mmm yyyy")</f>
        <v/>
      </c>
      <c r="D54" t="inlineStr">
        <is>
          <t>27in Monitor</t>
        </is>
      </c>
      <c r="E54">
        <f>INDEX(Inventory!$B$2:$B$9,MATCH(D54,Inventory!$A$2:$A$9,0))</f>
        <v/>
      </c>
      <c r="F54" t="inlineStr">
        <is>
          <t>Middle East</t>
        </is>
      </c>
      <c r="G54" t="inlineStr">
        <is>
          <t>Lucas Meyer</t>
        </is>
      </c>
      <c r="H54" t="n">
        <v>2</v>
      </c>
      <c r="I54" s="22">
        <f>INDEX(Inventory!$D$2:$D$9,MATCH(D54,Inventory!$A$2:$A$9,0))</f>
        <v/>
      </c>
      <c r="J54" s="23">
        <f>H54*I54</f>
        <v/>
      </c>
      <c r="K54" s="22">
        <f>INDEX(Inventory!$C$2:$C$9,MATCH(D54,Inventory!$A$2:$A$9,0))</f>
        <v/>
      </c>
      <c r="L54" s="23">
        <f>J54-H54*K54</f>
        <v/>
      </c>
    </row>
    <row r="55">
      <c r="A55" s="24" t="n">
        <v>46264</v>
      </c>
      <c r="B55" s="25" t="inlineStr">
        <is>
          <t>SO-1054</t>
        </is>
      </c>
      <c r="C55" s="25">
        <f>TEXT(A55,"mmm yyyy")</f>
        <v/>
      </c>
      <c r="D55" s="25" t="inlineStr">
        <is>
          <t>BT Speaker</t>
        </is>
      </c>
      <c r="E55" s="25">
        <f>INDEX(Inventory!$B$2:$B$9,MATCH(D55,Inventory!$A$2:$A$9,0))</f>
        <v/>
      </c>
      <c r="F55" s="25" t="inlineStr">
        <is>
          <t>Americas</t>
        </is>
      </c>
      <c r="G55" s="25" t="inlineStr">
        <is>
          <t>Daniel Okafor</t>
        </is>
      </c>
      <c r="H55" s="25" t="n">
        <v>7</v>
      </c>
      <c r="I55" s="26">
        <f>INDEX(Inventory!$D$2:$D$9,MATCH(D55,Inventory!$A$2:$A$9,0))</f>
        <v/>
      </c>
      <c r="J55" s="27">
        <f>H55*I55</f>
        <v/>
      </c>
      <c r="K55" s="26">
        <f>INDEX(Inventory!$C$2:$C$9,MATCH(D55,Inventory!$A$2:$A$9,0))</f>
        <v/>
      </c>
      <c r="L55" s="27">
        <f>J55-H55*K55</f>
        <v/>
      </c>
    </row>
    <row r="56">
      <c r="A56" s="21" t="n">
        <v>46265</v>
      </c>
      <c r="B56" t="inlineStr">
        <is>
          <t>SO-1055</t>
        </is>
      </c>
      <c r="C56">
        <f>TEXT(A56,"mmm yyyy")</f>
        <v/>
      </c>
      <c r="D56" t="inlineStr">
        <is>
          <t>USB-C Hub</t>
        </is>
      </c>
      <c r="E56">
        <f>INDEX(Inventory!$B$2:$B$9,MATCH(D56,Inventory!$A$2:$A$9,0))</f>
        <v/>
      </c>
      <c r="F56" t="inlineStr">
        <is>
          <t>Europe</t>
        </is>
      </c>
      <c r="G56" t="inlineStr">
        <is>
          <t>Mei Tanaka</t>
        </is>
      </c>
      <c r="H56" t="n">
        <v>3</v>
      </c>
      <c r="I56" s="22">
        <f>INDEX(Inventory!$D$2:$D$9,MATCH(D56,Inventory!$A$2:$A$9,0))</f>
        <v/>
      </c>
      <c r="J56" s="23">
        <f>H56*I56</f>
        <v/>
      </c>
      <c r="K56" s="22">
        <f>INDEX(Inventory!$C$2:$C$9,MATCH(D56,Inventory!$A$2:$A$9,0))</f>
        <v/>
      </c>
      <c r="L56" s="23">
        <f>J56-H56*K56</f>
        <v/>
      </c>
    </row>
    <row r="57">
      <c r="A57" s="24" t="n">
        <v>46265</v>
      </c>
      <c r="B57" s="25" t="inlineStr">
        <is>
          <t>SO-1056</t>
        </is>
      </c>
      <c r="C57" s="25">
        <f>TEXT(A57,"mmm yyyy")</f>
        <v/>
      </c>
      <c r="D57" s="25" t="inlineStr">
        <is>
          <t>Laptop Stand</t>
        </is>
      </c>
      <c r="E57" s="25">
        <f>INDEX(Inventory!$B$2:$B$9,MATCH(D57,Inventory!$A$2:$A$9,0))</f>
        <v/>
      </c>
      <c r="F57" s="25" t="inlineStr">
        <is>
          <t>Asia Pacific</t>
        </is>
      </c>
      <c r="G57" s="25" t="inlineStr">
        <is>
          <t>Daniel Okafor</t>
        </is>
      </c>
      <c r="H57" s="25" t="n">
        <v>4</v>
      </c>
      <c r="I57" s="26">
        <f>INDEX(Inventory!$D$2:$D$9,MATCH(D57,Inventory!$A$2:$A$9,0))</f>
        <v/>
      </c>
      <c r="J57" s="27">
        <f>H57*I57</f>
        <v/>
      </c>
      <c r="K57" s="26">
        <f>INDEX(Inventory!$C$2:$C$9,MATCH(D57,Inventory!$A$2:$A$9,0))</f>
        <v/>
      </c>
      <c r="L57" s="27">
        <f>J57-H57*K57</f>
        <v/>
      </c>
    </row>
    <row r="58">
      <c r="A58" s="21" t="n">
        <v>46265</v>
      </c>
      <c r="B58" t="inlineStr">
        <is>
          <t>SO-1057</t>
        </is>
      </c>
      <c r="C58">
        <f>TEXT(A58,"mmm yyyy")</f>
        <v/>
      </c>
      <c r="D58" t="inlineStr">
        <is>
          <t>ANC Headset</t>
        </is>
      </c>
      <c r="E58">
        <f>INDEX(Inventory!$B$2:$B$9,MATCH(D58,Inventory!$A$2:$A$9,0))</f>
        <v/>
      </c>
      <c r="F58" t="inlineStr">
        <is>
          <t>Americas</t>
        </is>
      </c>
      <c r="G58" t="inlineStr">
        <is>
          <t>Mei Tanaka</t>
        </is>
      </c>
      <c r="H58" t="n">
        <v>3</v>
      </c>
      <c r="I58" s="22">
        <f>INDEX(Inventory!$D$2:$D$9,MATCH(D58,Inventory!$A$2:$A$9,0))</f>
        <v/>
      </c>
      <c r="J58" s="23">
        <f>H58*I58</f>
        <v/>
      </c>
      <c r="K58" s="22">
        <f>INDEX(Inventory!$C$2:$C$9,MATCH(D58,Inventory!$A$2:$A$9,0))</f>
        <v/>
      </c>
      <c r="L58" s="23">
        <f>J58-H58*K58</f>
        <v/>
      </c>
    </row>
    <row r="59">
      <c r="A59" s="24" t="n">
        <v>46266</v>
      </c>
      <c r="B59" s="25" t="inlineStr">
        <is>
          <t>SO-1058</t>
        </is>
      </c>
      <c r="C59" s="25">
        <f>TEXT(A59,"mmm yyyy")</f>
        <v/>
      </c>
      <c r="D59" s="25" t="inlineStr">
        <is>
          <t>Wireless Mouse</t>
        </is>
      </c>
      <c r="E59" s="25">
        <f>INDEX(Inventory!$B$2:$B$9,MATCH(D59,Inventory!$A$2:$A$9,0))</f>
        <v/>
      </c>
      <c r="F59" s="25" t="inlineStr">
        <is>
          <t>Europe</t>
        </is>
      </c>
      <c r="G59" s="25" t="inlineStr">
        <is>
          <t>Omar Haddad</t>
        </is>
      </c>
      <c r="H59" s="25" t="n">
        <v>13</v>
      </c>
      <c r="I59" s="26">
        <f>INDEX(Inventory!$D$2:$D$9,MATCH(D59,Inventory!$A$2:$A$9,0))</f>
        <v/>
      </c>
      <c r="J59" s="27">
        <f>H59*I59</f>
        <v/>
      </c>
      <c r="K59" s="26">
        <f>INDEX(Inventory!$C$2:$C$9,MATCH(D59,Inventory!$A$2:$A$9,0))</f>
        <v/>
      </c>
      <c r="L59" s="27">
        <f>J59-H59*K59</f>
        <v/>
      </c>
    </row>
    <row r="60">
      <c r="A60" s="21" t="n">
        <v>46266</v>
      </c>
      <c r="B60" t="inlineStr">
        <is>
          <t>SO-1059</t>
        </is>
      </c>
      <c r="C60">
        <f>TEXT(A60,"mmm yyyy")</f>
        <v/>
      </c>
      <c r="D60" t="inlineStr">
        <is>
          <t>Wireless Mouse</t>
        </is>
      </c>
      <c r="E60">
        <f>INDEX(Inventory!$B$2:$B$9,MATCH(D60,Inventory!$A$2:$A$9,0))</f>
        <v/>
      </c>
      <c r="F60" t="inlineStr">
        <is>
          <t>Europe</t>
        </is>
      </c>
      <c r="G60" t="inlineStr">
        <is>
          <t>Lucas Meyer</t>
        </is>
      </c>
      <c r="H60" t="n">
        <v>9</v>
      </c>
      <c r="I60" s="22">
        <f>INDEX(Inventory!$D$2:$D$9,MATCH(D60,Inventory!$A$2:$A$9,0))</f>
        <v/>
      </c>
      <c r="J60" s="23">
        <f>H60*I60</f>
        <v/>
      </c>
      <c r="K60" s="22">
        <f>INDEX(Inventory!$C$2:$C$9,MATCH(D60,Inventory!$A$2:$A$9,0))</f>
        <v/>
      </c>
      <c r="L60" s="23">
        <f>J60-H60*K60</f>
        <v/>
      </c>
    </row>
    <row r="61">
      <c r="A61" s="24" t="n">
        <v>46267</v>
      </c>
      <c r="B61" s="25" t="inlineStr">
        <is>
          <t>SO-1060</t>
        </is>
      </c>
      <c r="C61" s="25">
        <f>TEXT(A61,"mmm yyyy")</f>
        <v/>
      </c>
      <c r="D61" s="25" t="inlineStr">
        <is>
          <t>USB-C Hub</t>
        </is>
      </c>
      <c r="E61" s="25">
        <f>INDEX(Inventory!$B$2:$B$9,MATCH(D61,Inventory!$A$2:$A$9,0))</f>
        <v/>
      </c>
      <c r="F61" s="25" t="inlineStr">
        <is>
          <t>Asia Pacific</t>
        </is>
      </c>
      <c r="G61" s="25" t="inlineStr">
        <is>
          <t>Priya Nair</t>
        </is>
      </c>
      <c r="H61" s="25" t="n">
        <v>5</v>
      </c>
      <c r="I61" s="26">
        <f>INDEX(Inventory!$D$2:$D$9,MATCH(D61,Inventory!$A$2:$A$9,0))</f>
        <v/>
      </c>
      <c r="J61" s="27">
        <f>H61*I61</f>
        <v/>
      </c>
      <c r="K61" s="26">
        <f>INDEX(Inventory!$C$2:$C$9,MATCH(D61,Inventory!$A$2:$A$9,0))</f>
        <v/>
      </c>
      <c r="L61" s="27">
        <f>J61-H61*K61</f>
        <v/>
      </c>
    </row>
    <row r="62">
      <c r="A62" s="21" t="n">
        <v>46267</v>
      </c>
      <c r="B62" t="inlineStr">
        <is>
          <t>SO-1061</t>
        </is>
      </c>
      <c r="C62">
        <f>TEXT(A62,"mmm yyyy")</f>
        <v/>
      </c>
      <c r="D62" t="inlineStr">
        <is>
          <t>Laptop Stand</t>
        </is>
      </c>
      <c r="E62">
        <f>INDEX(Inventory!$B$2:$B$9,MATCH(D62,Inventory!$A$2:$A$9,0))</f>
        <v/>
      </c>
      <c r="F62" t="inlineStr">
        <is>
          <t>Americas</t>
        </is>
      </c>
      <c r="G62" t="inlineStr">
        <is>
          <t>Mei Tanaka</t>
        </is>
      </c>
      <c r="H62" t="n">
        <v>10</v>
      </c>
      <c r="I62" s="22">
        <f>INDEX(Inventory!$D$2:$D$9,MATCH(D62,Inventory!$A$2:$A$9,0))</f>
        <v/>
      </c>
      <c r="J62" s="23">
        <f>H62*I62</f>
        <v/>
      </c>
      <c r="K62" s="22">
        <f>INDEX(Inventory!$C$2:$C$9,MATCH(D62,Inventory!$A$2:$A$9,0))</f>
        <v/>
      </c>
      <c r="L62" s="23">
        <f>J62-H62*K62</f>
        <v/>
      </c>
    </row>
    <row r="63">
      <c r="A63" s="24" t="n">
        <v>46267</v>
      </c>
      <c r="B63" s="25" t="inlineStr">
        <is>
          <t>SO-1062</t>
        </is>
      </c>
      <c r="C63" s="25">
        <f>TEXT(A63,"mmm yyyy")</f>
        <v/>
      </c>
      <c r="D63" s="25" t="inlineStr">
        <is>
          <t>Wireless Mouse</t>
        </is>
      </c>
      <c r="E63" s="25">
        <f>INDEX(Inventory!$B$2:$B$9,MATCH(D63,Inventory!$A$2:$A$9,0))</f>
        <v/>
      </c>
      <c r="F63" s="25" t="inlineStr">
        <is>
          <t>Americas</t>
        </is>
      </c>
      <c r="G63" s="25" t="inlineStr">
        <is>
          <t>Sarah Collins</t>
        </is>
      </c>
      <c r="H63" s="25" t="n">
        <v>11</v>
      </c>
      <c r="I63" s="26">
        <f>INDEX(Inventory!$D$2:$D$9,MATCH(D63,Inventory!$A$2:$A$9,0))</f>
        <v/>
      </c>
      <c r="J63" s="27">
        <f>H63*I63</f>
        <v/>
      </c>
      <c r="K63" s="26">
        <f>INDEX(Inventory!$C$2:$C$9,MATCH(D63,Inventory!$A$2:$A$9,0))</f>
        <v/>
      </c>
      <c r="L63" s="27">
        <f>J63-H63*K63</f>
        <v/>
      </c>
    </row>
    <row r="64">
      <c r="A64" s="21" t="n">
        <v>46268</v>
      </c>
      <c r="B64" t="inlineStr">
        <is>
          <t>SO-1063</t>
        </is>
      </c>
      <c r="C64">
        <f>TEXT(A64,"mmm yyyy")</f>
        <v/>
      </c>
      <c r="D64" t="inlineStr">
        <is>
          <t>Webcam HD</t>
        </is>
      </c>
      <c r="E64">
        <f>INDEX(Inventory!$B$2:$B$9,MATCH(D64,Inventory!$A$2:$A$9,0))</f>
        <v/>
      </c>
      <c r="F64" t="inlineStr">
        <is>
          <t>Asia Pacific</t>
        </is>
      </c>
      <c r="G64" t="inlineStr">
        <is>
          <t>Sarah Collins</t>
        </is>
      </c>
      <c r="H64" t="n">
        <v>8</v>
      </c>
      <c r="I64" s="22">
        <f>INDEX(Inventory!$D$2:$D$9,MATCH(D64,Inventory!$A$2:$A$9,0))</f>
        <v/>
      </c>
      <c r="J64" s="23">
        <f>H64*I64</f>
        <v/>
      </c>
      <c r="K64" s="22">
        <f>INDEX(Inventory!$C$2:$C$9,MATCH(D64,Inventory!$A$2:$A$9,0))</f>
        <v/>
      </c>
      <c r="L64" s="23">
        <f>J64-H64*K64</f>
        <v/>
      </c>
    </row>
    <row r="65">
      <c r="A65" s="24" t="n">
        <v>46271</v>
      </c>
      <c r="B65" s="25" t="inlineStr">
        <is>
          <t>SO-1064</t>
        </is>
      </c>
      <c r="C65" s="25">
        <f>TEXT(A65,"mmm yyyy")</f>
        <v/>
      </c>
      <c r="D65" s="25" t="inlineStr">
        <is>
          <t>USB-C Hub</t>
        </is>
      </c>
      <c r="E65" s="25">
        <f>INDEX(Inventory!$B$2:$B$9,MATCH(D65,Inventory!$A$2:$A$9,0))</f>
        <v/>
      </c>
      <c r="F65" s="25" t="inlineStr">
        <is>
          <t>Europe</t>
        </is>
      </c>
      <c r="G65" s="25" t="inlineStr">
        <is>
          <t>Daniel Okafor</t>
        </is>
      </c>
      <c r="H65" s="25" t="n">
        <v>11</v>
      </c>
      <c r="I65" s="26">
        <f>INDEX(Inventory!$D$2:$D$9,MATCH(D65,Inventory!$A$2:$A$9,0))</f>
        <v/>
      </c>
      <c r="J65" s="27">
        <f>H65*I65</f>
        <v/>
      </c>
      <c r="K65" s="26">
        <f>INDEX(Inventory!$C$2:$C$9,MATCH(D65,Inventory!$A$2:$A$9,0))</f>
        <v/>
      </c>
      <c r="L65" s="27">
        <f>J65-H65*K65</f>
        <v/>
      </c>
    </row>
    <row r="66">
      <c r="A66" s="21" t="n">
        <v>46272</v>
      </c>
      <c r="B66" t="inlineStr">
        <is>
          <t>SO-1065</t>
        </is>
      </c>
      <c r="C66">
        <f>TEXT(A66,"mmm yyyy")</f>
        <v/>
      </c>
      <c r="D66" t="inlineStr">
        <is>
          <t>Wireless Mouse</t>
        </is>
      </c>
      <c r="E66">
        <f>INDEX(Inventory!$B$2:$B$9,MATCH(D66,Inventory!$A$2:$A$9,0))</f>
        <v/>
      </c>
      <c r="F66" t="inlineStr">
        <is>
          <t>Europe</t>
        </is>
      </c>
      <c r="G66" t="inlineStr">
        <is>
          <t>Daniel Okafor</t>
        </is>
      </c>
      <c r="H66" t="n">
        <v>4</v>
      </c>
      <c r="I66" s="22">
        <f>INDEX(Inventory!$D$2:$D$9,MATCH(D66,Inventory!$A$2:$A$9,0))</f>
        <v/>
      </c>
      <c r="J66" s="23">
        <f>H66*I66</f>
        <v/>
      </c>
      <c r="K66" s="22">
        <f>INDEX(Inventory!$C$2:$C$9,MATCH(D66,Inventory!$A$2:$A$9,0))</f>
        <v/>
      </c>
      <c r="L66" s="23">
        <f>J66-H66*K66</f>
        <v/>
      </c>
    </row>
    <row r="67">
      <c r="A67" s="24" t="n">
        <v>46272</v>
      </c>
      <c r="B67" s="25" t="inlineStr">
        <is>
          <t>SO-1066</t>
        </is>
      </c>
      <c r="C67" s="25">
        <f>TEXT(A67,"mmm yyyy")</f>
        <v/>
      </c>
      <c r="D67" s="25" t="inlineStr">
        <is>
          <t>BT Speaker</t>
        </is>
      </c>
      <c r="E67" s="25">
        <f>INDEX(Inventory!$B$2:$B$9,MATCH(D67,Inventory!$A$2:$A$9,0))</f>
        <v/>
      </c>
      <c r="F67" s="25" t="inlineStr">
        <is>
          <t>Europe</t>
        </is>
      </c>
      <c r="G67" s="25" t="inlineStr">
        <is>
          <t>Omar Haddad</t>
        </is>
      </c>
      <c r="H67" s="25" t="n">
        <v>2</v>
      </c>
      <c r="I67" s="26">
        <f>INDEX(Inventory!$D$2:$D$9,MATCH(D67,Inventory!$A$2:$A$9,0))</f>
        <v/>
      </c>
      <c r="J67" s="27">
        <f>H67*I67</f>
        <v/>
      </c>
      <c r="K67" s="26">
        <f>INDEX(Inventory!$C$2:$C$9,MATCH(D67,Inventory!$A$2:$A$9,0))</f>
        <v/>
      </c>
      <c r="L67" s="27">
        <f>J67-H67*K67</f>
        <v/>
      </c>
    </row>
    <row r="68">
      <c r="A68" s="21" t="n">
        <v>46273</v>
      </c>
      <c r="B68" t="inlineStr">
        <is>
          <t>SO-1067</t>
        </is>
      </c>
      <c r="C68">
        <f>TEXT(A68,"mmm yyyy")</f>
        <v/>
      </c>
      <c r="D68" t="inlineStr">
        <is>
          <t>USB-C Hub</t>
        </is>
      </c>
      <c r="E68">
        <f>INDEX(Inventory!$B$2:$B$9,MATCH(D68,Inventory!$A$2:$A$9,0))</f>
        <v/>
      </c>
      <c r="F68" t="inlineStr">
        <is>
          <t>Europe</t>
        </is>
      </c>
      <c r="G68" t="inlineStr">
        <is>
          <t>Omar Haddad</t>
        </is>
      </c>
      <c r="H68" t="n">
        <v>4</v>
      </c>
      <c r="I68" s="22">
        <f>INDEX(Inventory!$D$2:$D$9,MATCH(D68,Inventory!$A$2:$A$9,0))</f>
        <v/>
      </c>
      <c r="J68" s="23">
        <f>H68*I68</f>
        <v/>
      </c>
      <c r="K68" s="22">
        <f>INDEX(Inventory!$C$2:$C$9,MATCH(D68,Inventory!$A$2:$A$9,0))</f>
        <v/>
      </c>
      <c r="L68" s="23">
        <f>J68-H68*K68</f>
        <v/>
      </c>
    </row>
    <row r="69">
      <c r="A69" s="24" t="n">
        <v>46273</v>
      </c>
      <c r="B69" s="25" t="inlineStr">
        <is>
          <t>SO-1068</t>
        </is>
      </c>
      <c r="C69" s="25">
        <f>TEXT(A69,"mmm yyyy")</f>
        <v/>
      </c>
      <c r="D69" s="25" t="inlineStr">
        <is>
          <t>USB-C Hub</t>
        </is>
      </c>
      <c r="E69" s="25">
        <f>INDEX(Inventory!$B$2:$B$9,MATCH(D69,Inventory!$A$2:$A$9,0))</f>
        <v/>
      </c>
      <c r="F69" s="25" t="inlineStr">
        <is>
          <t>Middle East</t>
        </is>
      </c>
      <c r="G69" s="25" t="inlineStr">
        <is>
          <t>Sarah Collins</t>
        </is>
      </c>
      <c r="H69" s="25" t="n">
        <v>11</v>
      </c>
      <c r="I69" s="26">
        <f>INDEX(Inventory!$D$2:$D$9,MATCH(D69,Inventory!$A$2:$A$9,0))</f>
        <v/>
      </c>
      <c r="J69" s="27">
        <f>H69*I69</f>
        <v/>
      </c>
      <c r="K69" s="26">
        <f>INDEX(Inventory!$C$2:$C$9,MATCH(D69,Inventory!$A$2:$A$9,0))</f>
        <v/>
      </c>
      <c r="L69" s="27">
        <f>J69-H69*K69</f>
        <v/>
      </c>
    </row>
    <row r="70">
      <c r="A70" s="21" t="n">
        <v>46273</v>
      </c>
      <c r="B70" t="inlineStr">
        <is>
          <t>SO-1069</t>
        </is>
      </c>
      <c r="C70">
        <f>TEXT(A70,"mmm yyyy")</f>
        <v/>
      </c>
      <c r="D70" t="inlineStr">
        <is>
          <t>27in Monitor</t>
        </is>
      </c>
      <c r="E70">
        <f>INDEX(Inventory!$B$2:$B$9,MATCH(D70,Inventory!$A$2:$A$9,0))</f>
        <v/>
      </c>
      <c r="F70" t="inlineStr">
        <is>
          <t>Asia Pacific</t>
        </is>
      </c>
      <c r="G70" t="inlineStr">
        <is>
          <t>Omar Haddad</t>
        </is>
      </c>
      <c r="H70" t="n">
        <v>4</v>
      </c>
      <c r="I70" s="22">
        <f>INDEX(Inventory!$D$2:$D$9,MATCH(D70,Inventory!$A$2:$A$9,0))</f>
        <v/>
      </c>
      <c r="J70" s="23">
        <f>H70*I70</f>
        <v/>
      </c>
      <c r="K70" s="22">
        <f>INDEX(Inventory!$C$2:$C$9,MATCH(D70,Inventory!$A$2:$A$9,0))</f>
        <v/>
      </c>
      <c r="L70" s="23">
        <f>J70-H70*K70</f>
        <v/>
      </c>
    </row>
    <row r="71">
      <c r="A71" s="24" t="n">
        <v>46274</v>
      </c>
      <c r="B71" s="25" t="inlineStr">
        <is>
          <t>SO-1070</t>
        </is>
      </c>
      <c r="C71" s="25">
        <f>TEXT(A71,"mmm yyyy")</f>
        <v/>
      </c>
      <c r="D71" s="25" t="inlineStr">
        <is>
          <t>BT Speaker</t>
        </is>
      </c>
      <c r="E71" s="25">
        <f>INDEX(Inventory!$B$2:$B$9,MATCH(D71,Inventory!$A$2:$A$9,0))</f>
        <v/>
      </c>
      <c r="F71" s="25" t="inlineStr">
        <is>
          <t>Europe</t>
        </is>
      </c>
      <c r="G71" s="25" t="inlineStr">
        <is>
          <t>Sarah Collins</t>
        </is>
      </c>
      <c r="H71" s="25" t="n">
        <v>2</v>
      </c>
      <c r="I71" s="26">
        <f>INDEX(Inventory!$D$2:$D$9,MATCH(D71,Inventory!$A$2:$A$9,0))</f>
        <v/>
      </c>
      <c r="J71" s="27">
        <f>H71*I71</f>
        <v/>
      </c>
      <c r="K71" s="26">
        <f>INDEX(Inventory!$C$2:$C$9,MATCH(D71,Inventory!$A$2:$A$9,0))</f>
        <v/>
      </c>
      <c r="L71" s="27">
        <f>J71-H71*K71</f>
        <v/>
      </c>
    </row>
    <row r="72">
      <c r="A72" s="21" t="n">
        <v>46274</v>
      </c>
      <c r="B72" t="inlineStr">
        <is>
          <t>SO-1071</t>
        </is>
      </c>
      <c r="C72">
        <f>TEXT(A72,"mmm yyyy")</f>
        <v/>
      </c>
      <c r="D72" t="inlineStr">
        <is>
          <t>ANC Headset</t>
        </is>
      </c>
      <c r="E72">
        <f>INDEX(Inventory!$B$2:$B$9,MATCH(D72,Inventory!$A$2:$A$9,0))</f>
        <v/>
      </c>
      <c r="F72" t="inlineStr">
        <is>
          <t>Asia Pacific</t>
        </is>
      </c>
      <c r="G72" t="inlineStr">
        <is>
          <t>Mei Tanaka</t>
        </is>
      </c>
      <c r="H72" t="n">
        <v>2</v>
      </c>
      <c r="I72" s="22">
        <f>INDEX(Inventory!$D$2:$D$9,MATCH(D72,Inventory!$A$2:$A$9,0))</f>
        <v/>
      </c>
      <c r="J72" s="23">
        <f>H72*I72</f>
        <v/>
      </c>
      <c r="K72" s="22">
        <f>INDEX(Inventory!$C$2:$C$9,MATCH(D72,Inventory!$A$2:$A$9,0))</f>
        <v/>
      </c>
      <c r="L72" s="23">
        <f>J72-H72*K72</f>
        <v/>
      </c>
    </row>
    <row r="73">
      <c r="A73" s="24" t="n">
        <v>46274</v>
      </c>
      <c r="B73" s="25" t="inlineStr">
        <is>
          <t>SO-1072</t>
        </is>
      </c>
      <c r="C73" s="25">
        <f>TEXT(A73,"mmm yyyy")</f>
        <v/>
      </c>
      <c r="D73" s="25" t="inlineStr">
        <is>
          <t>Wireless Mouse</t>
        </is>
      </c>
      <c r="E73" s="25">
        <f>INDEX(Inventory!$B$2:$B$9,MATCH(D73,Inventory!$A$2:$A$9,0))</f>
        <v/>
      </c>
      <c r="F73" s="25" t="inlineStr">
        <is>
          <t>Europe</t>
        </is>
      </c>
      <c r="G73" s="25" t="inlineStr">
        <is>
          <t>Priya Nair</t>
        </is>
      </c>
      <c r="H73" s="25" t="n">
        <v>8</v>
      </c>
      <c r="I73" s="26">
        <f>INDEX(Inventory!$D$2:$D$9,MATCH(D73,Inventory!$A$2:$A$9,0))</f>
        <v/>
      </c>
      <c r="J73" s="27">
        <f>H73*I73</f>
        <v/>
      </c>
      <c r="K73" s="26">
        <f>INDEX(Inventory!$C$2:$C$9,MATCH(D73,Inventory!$A$2:$A$9,0))</f>
        <v/>
      </c>
      <c r="L73" s="27">
        <f>J73-H73*K73</f>
        <v/>
      </c>
    </row>
    <row r="74">
      <c r="A74" s="21" t="n">
        <v>46275</v>
      </c>
      <c r="B74" t="inlineStr">
        <is>
          <t>SO-1073</t>
        </is>
      </c>
      <c r="C74">
        <f>TEXT(A74,"mmm yyyy")</f>
        <v/>
      </c>
      <c r="D74" t="inlineStr">
        <is>
          <t>Mech. Keyboard</t>
        </is>
      </c>
      <c r="E74">
        <f>INDEX(Inventory!$B$2:$B$9,MATCH(D74,Inventory!$A$2:$A$9,0))</f>
        <v/>
      </c>
      <c r="F74" t="inlineStr">
        <is>
          <t>Middle East</t>
        </is>
      </c>
      <c r="G74" t="inlineStr">
        <is>
          <t>Omar Haddad</t>
        </is>
      </c>
      <c r="H74" t="n">
        <v>8</v>
      </c>
      <c r="I74" s="22">
        <f>INDEX(Inventory!$D$2:$D$9,MATCH(D74,Inventory!$A$2:$A$9,0))</f>
        <v/>
      </c>
      <c r="J74" s="23">
        <f>H74*I74</f>
        <v/>
      </c>
      <c r="K74" s="22">
        <f>INDEX(Inventory!$C$2:$C$9,MATCH(D74,Inventory!$A$2:$A$9,0))</f>
        <v/>
      </c>
      <c r="L74" s="23">
        <f>J74-H74*K74</f>
        <v/>
      </c>
    </row>
    <row r="75">
      <c r="A75" s="24" t="n">
        <v>46275</v>
      </c>
      <c r="B75" s="25" t="inlineStr">
        <is>
          <t>SO-1074</t>
        </is>
      </c>
      <c r="C75" s="25">
        <f>TEXT(A75,"mmm yyyy")</f>
        <v/>
      </c>
      <c r="D75" s="25" t="inlineStr">
        <is>
          <t>27in Monitor</t>
        </is>
      </c>
      <c r="E75" s="25">
        <f>INDEX(Inventory!$B$2:$B$9,MATCH(D75,Inventory!$A$2:$A$9,0))</f>
        <v/>
      </c>
      <c r="F75" s="25" t="inlineStr">
        <is>
          <t>Americas</t>
        </is>
      </c>
      <c r="G75" s="25" t="inlineStr">
        <is>
          <t>Daniel Okafor</t>
        </is>
      </c>
      <c r="H75" s="25" t="n">
        <v>4</v>
      </c>
      <c r="I75" s="26">
        <f>INDEX(Inventory!$D$2:$D$9,MATCH(D75,Inventory!$A$2:$A$9,0))</f>
        <v/>
      </c>
      <c r="J75" s="27">
        <f>H75*I75</f>
        <v/>
      </c>
      <c r="K75" s="26">
        <f>INDEX(Inventory!$C$2:$C$9,MATCH(D75,Inventory!$A$2:$A$9,0))</f>
        <v/>
      </c>
      <c r="L75" s="27">
        <f>J75-H75*K75</f>
        <v/>
      </c>
    </row>
    <row r="76">
      <c r="A76" s="21" t="n">
        <v>46276</v>
      </c>
      <c r="B76" t="inlineStr">
        <is>
          <t>SO-1075</t>
        </is>
      </c>
      <c r="C76">
        <f>TEXT(A76,"mmm yyyy")</f>
        <v/>
      </c>
      <c r="D76" t="inlineStr">
        <is>
          <t>Mech. Keyboard</t>
        </is>
      </c>
      <c r="E76">
        <f>INDEX(Inventory!$B$2:$B$9,MATCH(D76,Inventory!$A$2:$A$9,0))</f>
        <v/>
      </c>
      <c r="F76" t="inlineStr">
        <is>
          <t>Asia Pacific</t>
        </is>
      </c>
      <c r="G76" t="inlineStr">
        <is>
          <t>Mei Tanaka</t>
        </is>
      </c>
      <c r="H76" t="n">
        <v>8</v>
      </c>
      <c r="I76" s="22">
        <f>INDEX(Inventory!$D$2:$D$9,MATCH(D76,Inventory!$A$2:$A$9,0))</f>
        <v/>
      </c>
      <c r="J76" s="23">
        <f>H76*I76</f>
        <v/>
      </c>
      <c r="K76" s="22">
        <f>INDEX(Inventory!$C$2:$C$9,MATCH(D76,Inventory!$A$2:$A$9,0))</f>
        <v/>
      </c>
      <c r="L76" s="23">
        <f>J76-H76*K76</f>
        <v/>
      </c>
    </row>
    <row r="77">
      <c r="A77" s="24" t="n">
        <v>46276</v>
      </c>
      <c r="B77" s="25" t="inlineStr">
        <is>
          <t>SO-1076</t>
        </is>
      </c>
      <c r="C77" s="25">
        <f>TEXT(A77,"mmm yyyy")</f>
        <v/>
      </c>
      <c r="D77" s="25" t="inlineStr">
        <is>
          <t>Laptop Stand</t>
        </is>
      </c>
      <c r="E77" s="25">
        <f>INDEX(Inventory!$B$2:$B$9,MATCH(D77,Inventory!$A$2:$A$9,0))</f>
        <v/>
      </c>
      <c r="F77" s="25" t="inlineStr">
        <is>
          <t>Europe</t>
        </is>
      </c>
      <c r="G77" s="25" t="inlineStr">
        <is>
          <t>Priya Nair</t>
        </is>
      </c>
      <c r="H77" s="25" t="n">
        <v>8</v>
      </c>
      <c r="I77" s="26">
        <f>INDEX(Inventory!$D$2:$D$9,MATCH(D77,Inventory!$A$2:$A$9,0))</f>
        <v/>
      </c>
      <c r="J77" s="27">
        <f>H77*I77</f>
        <v/>
      </c>
      <c r="K77" s="26">
        <f>INDEX(Inventory!$C$2:$C$9,MATCH(D77,Inventory!$A$2:$A$9,0))</f>
        <v/>
      </c>
      <c r="L77" s="27">
        <f>J77-H77*K77</f>
        <v/>
      </c>
    </row>
    <row r="78">
      <c r="A78" s="21" t="n">
        <v>46276</v>
      </c>
      <c r="B78" t="inlineStr">
        <is>
          <t>SO-1077</t>
        </is>
      </c>
      <c r="C78">
        <f>TEXT(A78,"mmm yyyy")</f>
        <v/>
      </c>
      <c r="D78" t="inlineStr">
        <is>
          <t>Mech. Keyboard</t>
        </is>
      </c>
      <c r="E78">
        <f>INDEX(Inventory!$B$2:$B$9,MATCH(D78,Inventory!$A$2:$A$9,0))</f>
        <v/>
      </c>
      <c r="F78" t="inlineStr">
        <is>
          <t>Europe</t>
        </is>
      </c>
      <c r="G78" t="inlineStr">
        <is>
          <t>Priya Nair</t>
        </is>
      </c>
      <c r="H78" t="n">
        <v>7</v>
      </c>
      <c r="I78" s="22">
        <f>INDEX(Inventory!$D$2:$D$9,MATCH(D78,Inventory!$A$2:$A$9,0))</f>
        <v/>
      </c>
      <c r="J78" s="23">
        <f>H78*I78</f>
        <v/>
      </c>
      <c r="K78" s="22">
        <f>INDEX(Inventory!$C$2:$C$9,MATCH(D78,Inventory!$A$2:$A$9,0))</f>
        <v/>
      </c>
      <c r="L78" s="23">
        <f>J78-H78*K78</f>
        <v/>
      </c>
    </row>
    <row r="79">
      <c r="A79" s="24" t="n">
        <v>46276</v>
      </c>
      <c r="B79" s="25" t="inlineStr">
        <is>
          <t>SO-1078</t>
        </is>
      </c>
      <c r="C79" s="25">
        <f>TEXT(A79,"mmm yyyy")</f>
        <v/>
      </c>
      <c r="D79" s="25" t="inlineStr">
        <is>
          <t>Laptop Stand</t>
        </is>
      </c>
      <c r="E79" s="25">
        <f>INDEX(Inventory!$B$2:$B$9,MATCH(D79,Inventory!$A$2:$A$9,0))</f>
        <v/>
      </c>
      <c r="F79" s="25" t="inlineStr">
        <is>
          <t>Europe</t>
        </is>
      </c>
      <c r="G79" s="25" t="inlineStr">
        <is>
          <t>Mei Tanaka</t>
        </is>
      </c>
      <c r="H79" s="25" t="n">
        <v>3</v>
      </c>
      <c r="I79" s="26">
        <f>INDEX(Inventory!$D$2:$D$9,MATCH(D79,Inventory!$A$2:$A$9,0))</f>
        <v/>
      </c>
      <c r="J79" s="27">
        <f>H79*I79</f>
        <v/>
      </c>
      <c r="K79" s="26">
        <f>INDEX(Inventory!$C$2:$C$9,MATCH(D79,Inventory!$A$2:$A$9,0))</f>
        <v/>
      </c>
      <c r="L79" s="27">
        <f>J79-H79*K79</f>
        <v/>
      </c>
    </row>
    <row r="80">
      <c r="A80" s="21" t="n">
        <v>46276</v>
      </c>
      <c r="B80" t="inlineStr">
        <is>
          <t>SO-1079</t>
        </is>
      </c>
      <c r="C80">
        <f>TEXT(A80,"mmm yyyy")</f>
        <v/>
      </c>
      <c r="D80" t="inlineStr">
        <is>
          <t>Mech. Keyboard</t>
        </is>
      </c>
      <c r="E80">
        <f>INDEX(Inventory!$B$2:$B$9,MATCH(D80,Inventory!$A$2:$A$9,0))</f>
        <v/>
      </c>
      <c r="F80" t="inlineStr">
        <is>
          <t>Asia Pacific</t>
        </is>
      </c>
      <c r="G80" t="inlineStr">
        <is>
          <t>Lucas Meyer</t>
        </is>
      </c>
      <c r="H80" t="n">
        <v>4</v>
      </c>
      <c r="I80" s="22">
        <f>INDEX(Inventory!$D$2:$D$9,MATCH(D80,Inventory!$A$2:$A$9,0))</f>
        <v/>
      </c>
      <c r="J80" s="23">
        <f>H80*I80</f>
        <v/>
      </c>
      <c r="K80" s="22">
        <f>INDEX(Inventory!$C$2:$C$9,MATCH(D80,Inventory!$A$2:$A$9,0))</f>
        <v/>
      </c>
      <c r="L80" s="23">
        <f>J80-H80*K80</f>
        <v/>
      </c>
    </row>
    <row r="81">
      <c r="A81" s="24" t="n">
        <v>46276</v>
      </c>
      <c r="B81" s="25" t="inlineStr">
        <is>
          <t>SO-1080</t>
        </is>
      </c>
      <c r="C81" s="25">
        <f>TEXT(A81,"mmm yyyy")</f>
        <v/>
      </c>
      <c r="D81" s="25" t="inlineStr">
        <is>
          <t>Wireless Mouse</t>
        </is>
      </c>
      <c r="E81" s="25">
        <f>INDEX(Inventory!$B$2:$B$9,MATCH(D81,Inventory!$A$2:$A$9,0))</f>
        <v/>
      </c>
      <c r="F81" s="25" t="inlineStr">
        <is>
          <t>Asia Pacific</t>
        </is>
      </c>
      <c r="G81" s="25" t="inlineStr">
        <is>
          <t>Daniel Okafor</t>
        </is>
      </c>
      <c r="H81" s="25" t="n">
        <v>8</v>
      </c>
      <c r="I81" s="26">
        <f>INDEX(Inventory!$D$2:$D$9,MATCH(D81,Inventory!$A$2:$A$9,0))</f>
        <v/>
      </c>
      <c r="J81" s="27">
        <f>H81*I81</f>
        <v/>
      </c>
      <c r="K81" s="26">
        <f>INDEX(Inventory!$C$2:$C$9,MATCH(D81,Inventory!$A$2:$A$9,0))</f>
        <v/>
      </c>
      <c r="L81" s="27">
        <f>J81-H81*K81</f>
        <v/>
      </c>
    </row>
    <row r="82">
      <c r="A82" s="21" t="n">
        <v>46276</v>
      </c>
      <c r="B82" t="inlineStr">
        <is>
          <t>SO-1081</t>
        </is>
      </c>
      <c r="C82">
        <f>TEXT(A82,"mmm yyyy")</f>
        <v/>
      </c>
      <c r="D82" t="inlineStr">
        <is>
          <t>BT Speaker</t>
        </is>
      </c>
      <c r="E82">
        <f>INDEX(Inventory!$B$2:$B$9,MATCH(D82,Inventory!$A$2:$A$9,0))</f>
        <v/>
      </c>
      <c r="F82" t="inlineStr">
        <is>
          <t>Europe</t>
        </is>
      </c>
      <c r="G82" t="inlineStr">
        <is>
          <t>Sarah Collins</t>
        </is>
      </c>
      <c r="H82" t="n">
        <v>4</v>
      </c>
      <c r="I82" s="22">
        <f>INDEX(Inventory!$D$2:$D$9,MATCH(D82,Inventory!$A$2:$A$9,0))</f>
        <v/>
      </c>
      <c r="J82" s="23">
        <f>H82*I82</f>
        <v/>
      </c>
      <c r="K82" s="22">
        <f>INDEX(Inventory!$C$2:$C$9,MATCH(D82,Inventory!$A$2:$A$9,0))</f>
        <v/>
      </c>
      <c r="L82" s="23">
        <f>J82-H82*K82</f>
        <v/>
      </c>
    </row>
    <row r="83">
      <c r="A83" s="24" t="n">
        <v>46279</v>
      </c>
      <c r="B83" s="25" t="inlineStr">
        <is>
          <t>SO-1082</t>
        </is>
      </c>
      <c r="C83" s="25">
        <f>TEXT(A83,"mmm yyyy")</f>
        <v/>
      </c>
      <c r="D83" s="25" t="inlineStr">
        <is>
          <t>Mech. Keyboard</t>
        </is>
      </c>
      <c r="E83" s="25">
        <f>INDEX(Inventory!$B$2:$B$9,MATCH(D83,Inventory!$A$2:$A$9,0))</f>
        <v/>
      </c>
      <c r="F83" s="25" t="inlineStr">
        <is>
          <t>Europe</t>
        </is>
      </c>
      <c r="G83" s="25" t="inlineStr">
        <is>
          <t>Lucas Meyer</t>
        </is>
      </c>
      <c r="H83" s="25" t="n">
        <v>5</v>
      </c>
      <c r="I83" s="26">
        <f>INDEX(Inventory!$D$2:$D$9,MATCH(D83,Inventory!$A$2:$A$9,0))</f>
        <v/>
      </c>
      <c r="J83" s="27">
        <f>H83*I83</f>
        <v/>
      </c>
      <c r="K83" s="26">
        <f>INDEX(Inventory!$C$2:$C$9,MATCH(D83,Inventory!$A$2:$A$9,0))</f>
        <v/>
      </c>
      <c r="L83" s="27">
        <f>J83-H83*K83</f>
        <v/>
      </c>
    </row>
    <row r="84">
      <c r="A84" s="21" t="n">
        <v>46279</v>
      </c>
      <c r="B84" t="inlineStr">
        <is>
          <t>SO-1083</t>
        </is>
      </c>
      <c r="C84">
        <f>TEXT(A84,"mmm yyyy")</f>
        <v/>
      </c>
      <c r="D84" t="inlineStr">
        <is>
          <t>Wireless Mouse</t>
        </is>
      </c>
      <c r="E84">
        <f>INDEX(Inventory!$B$2:$B$9,MATCH(D84,Inventory!$A$2:$A$9,0))</f>
        <v/>
      </c>
      <c r="F84" t="inlineStr">
        <is>
          <t>Asia Pacific</t>
        </is>
      </c>
      <c r="G84" t="inlineStr">
        <is>
          <t>Omar Haddad</t>
        </is>
      </c>
      <c r="H84" t="n">
        <v>9</v>
      </c>
      <c r="I84" s="22">
        <f>INDEX(Inventory!$D$2:$D$9,MATCH(D84,Inventory!$A$2:$A$9,0))</f>
        <v/>
      </c>
      <c r="J84" s="23">
        <f>H84*I84</f>
        <v/>
      </c>
      <c r="K84" s="22">
        <f>INDEX(Inventory!$C$2:$C$9,MATCH(D84,Inventory!$A$2:$A$9,0))</f>
        <v/>
      </c>
      <c r="L84" s="23">
        <f>J84-H84*K84</f>
        <v/>
      </c>
    </row>
    <row r="85">
      <c r="A85" s="24" t="n">
        <v>46279</v>
      </c>
      <c r="B85" s="25" t="inlineStr">
        <is>
          <t>SO-1084</t>
        </is>
      </c>
      <c r="C85" s="25">
        <f>TEXT(A85,"mmm yyyy")</f>
        <v/>
      </c>
      <c r="D85" s="25" t="inlineStr">
        <is>
          <t>USB-C Hub</t>
        </is>
      </c>
      <c r="E85" s="25">
        <f>INDEX(Inventory!$B$2:$B$9,MATCH(D85,Inventory!$A$2:$A$9,0))</f>
        <v/>
      </c>
      <c r="F85" s="25" t="inlineStr">
        <is>
          <t>Asia Pacific</t>
        </is>
      </c>
      <c r="G85" s="25" t="inlineStr">
        <is>
          <t>Lucas Meyer</t>
        </is>
      </c>
      <c r="H85" s="25" t="n">
        <v>11</v>
      </c>
      <c r="I85" s="26">
        <f>INDEX(Inventory!$D$2:$D$9,MATCH(D85,Inventory!$A$2:$A$9,0))</f>
        <v/>
      </c>
      <c r="J85" s="27">
        <f>H85*I85</f>
        <v/>
      </c>
      <c r="K85" s="26">
        <f>INDEX(Inventory!$C$2:$C$9,MATCH(D85,Inventory!$A$2:$A$9,0))</f>
        <v/>
      </c>
      <c r="L85" s="27">
        <f>J85-H85*K85</f>
        <v/>
      </c>
    </row>
    <row r="86">
      <c r="A86" s="21" t="n">
        <v>46279</v>
      </c>
      <c r="B86" t="inlineStr">
        <is>
          <t>SO-1085</t>
        </is>
      </c>
      <c r="C86">
        <f>TEXT(A86,"mmm yyyy")</f>
        <v/>
      </c>
      <c r="D86" t="inlineStr">
        <is>
          <t>27in Monitor</t>
        </is>
      </c>
      <c r="E86">
        <f>INDEX(Inventory!$B$2:$B$9,MATCH(D86,Inventory!$A$2:$A$9,0))</f>
        <v/>
      </c>
      <c r="F86" t="inlineStr">
        <is>
          <t>Europe</t>
        </is>
      </c>
      <c r="G86" t="inlineStr">
        <is>
          <t>Omar Haddad</t>
        </is>
      </c>
      <c r="H86" t="n">
        <v>3</v>
      </c>
      <c r="I86" s="22">
        <f>INDEX(Inventory!$D$2:$D$9,MATCH(D86,Inventory!$A$2:$A$9,0))</f>
        <v/>
      </c>
      <c r="J86" s="23">
        <f>H86*I86</f>
        <v/>
      </c>
      <c r="K86" s="22">
        <f>INDEX(Inventory!$C$2:$C$9,MATCH(D86,Inventory!$A$2:$A$9,0))</f>
        <v/>
      </c>
      <c r="L86" s="23">
        <f>J86-H86*K86</f>
        <v/>
      </c>
    </row>
    <row r="87">
      <c r="A87" s="24" t="n">
        <v>46279</v>
      </c>
      <c r="B87" s="25" t="inlineStr">
        <is>
          <t>SO-1086</t>
        </is>
      </c>
      <c r="C87" s="25">
        <f>TEXT(A87,"mmm yyyy")</f>
        <v/>
      </c>
      <c r="D87" s="25" t="inlineStr">
        <is>
          <t>Wireless Mouse</t>
        </is>
      </c>
      <c r="E87" s="25">
        <f>INDEX(Inventory!$B$2:$B$9,MATCH(D87,Inventory!$A$2:$A$9,0))</f>
        <v/>
      </c>
      <c r="F87" s="25" t="inlineStr">
        <is>
          <t>Europe</t>
        </is>
      </c>
      <c r="G87" s="25" t="inlineStr">
        <is>
          <t>Daniel Okafor</t>
        </is>
      </c>
      <c r="H87" s="25" t="n">
        <v>3</v>
      </c>
      <c r="I87" s="26">
        <f>INDEX(Inventory!$D$2:$D$9,MATCH(D87,Inventory!$A$2:$A$9,0))</f>
        <v/>
      </c>
      <c r="J87" s="27">
        <f>H87*I87</f>
        <v/>
      </c>
      <c r="K87" s="26">
        <f>INDEX(Inventory!$C$2:$C$9,MATCH(D87,Inventory!$A$2:$A$9,0))</f>
        <v/>
      </c>
      <c r="L87" s="27">
        <f>J87-H87*K87</f>
        <v/>
      </c>
    </row>
    <row r="88">
      <c r="A88" s="21" t="n">
        <v>46279</v>
      </c>
      <c r="B88" t="inlineStr">
        <is>
          <t>SO-1087</t>
        </is>
      </c>
      <c r="C88">
        <f>TEXT(A88,"mmm yyyy")</f>
        <v/>
      </c>
      <c r="D88" t="inlineStr">
        <is>
          <t>Mech. Keyboard</t>
        </is>
      </c>
      <c r="E88">
        <f>INDEX(Inventory!$B$2:$B$9,MATCH(D88,Inventory!$A$2:$A$9,0))</f>
        <v/>
      </c>
      <c r="F88" t="inlineStr">
        <is>
          <t>Asia Pacific</t>
        </is>
      </c>
      <c r="G88" t="inlineStr">
        <is>
          <t>Daniel Okafor</t>
        </is>
      </c>
      <c r="H88" t="n">
        <v>4</v>
      </c>
      <c r="I88" s="22">
        <f>INDEX(Inventory!$D$2:$D$9,MATCH(D88,Inventory!$A$2:$A$9,0))</f>
        <v/>
      </c>
      <c r="J88" s="23">
        <f>H88*I88</f>
        <v/>
      </c>
      <c r="K88" s="22">
        <f>INDEX(Inventory!$C$2:$C$9,MATCH(D88,Inventory!$A$2:$A$9,0))</f>
        <v/>
      </c>
      <c r="L88" s="23">
        <f>J88-H88*K88</f>
        <v/>
      </c>
    </row>
    <row r="89">
      <c r="A89" s="24" t="n">
        <v>46280</v>
      </c>
      <c r="B89" s="25" t="inlineStr">
        <is>
          <t>SO-1088</t>
        </is>
      </c>
      <c r="C89" s="25">
        <f>TEXT(A89,"mmm yyyy")</f>
        <v/>
      </c>
      <c r="D89" s="25" t="inlineStr">
        <is>
          <t>Webcam HD</t>
        </is>
      </c>
      <c r="E89" s="25">
        <f>INDEX(Inventory!$B$2:$B$9,MATCH(D89,Inventory!$A$2:$A$9,0))</f>
        <v/>
      </c>
      <c r="F89" s="25" t="inlineStr">
        <is>
          <t>Europe</t>
        </is>
      </c>
      <c r="G89" s="25" t="inlineStr">
        <is>
          <t>Lucas Meyer</t>
        </is>
      </c>
      <c r="H89" s="25" t="n">
        <v>8</v>
      </c>
      <c r="I89" s="26">
        <f>INDEX(Inventory!$D$2:$D$9,MATCH(D89,Inventory!$A$2:$A$9,0))</f>
        <v/>
      </c>
      <c r="J89" s="27">
        <f>H89*I89</f>
        <v/>
      </c>
      <c r="K89" s="26">
        <f>INDEX(Inventory!$C$2:$C$9,MATCH(D89,Inventory!$A$2:$A$9,0))</f>
        <v/>
      </c>
      <c r="L89" s="27">
        <f>J89-H89*K89</f>
        <v/>
      </c>
    </row>
    <row r="90">
      <c r="A90" s="21" t="n">
        <v>46280</v>
      </c>
      <c r="B90" t="inlineStr">
        <is>
          <t>SO-1089</t>
        </is>
      </c>
      <c r="C90">
        <f>TEXT(A90,"mmm yyyy")</f>
        <v/>
      </c>
      <c r="D90" t="inlineStr">
        <is>
          <t>ANC Headset</t>
        </is>
      </c>
      <c r="E90">
        <f>INDEX(Inventory!$B$2:$B$9,MATCH(D90,Inventory!$A$2:$A$9,0))</f>
        <v/>
      </c>
      <c r="F90" t="inlineStr">
        <is>
          <t>Americas</t>
        </is>
      </c>
      <c r="G90" t="inlineStr">
        <is>
          <t>Sarah Collins</t>
        </is>
      </c>
      <c r="H90" t="n">
        <v>2</v>
      </c>
      <c r="I90" s="22">
        <f>INDEX(Inventory!$D$2:$D$9,MATCH(D90,Inventory!$A$2:$A$9,0))</f>
        <v/>
      </c>
      <c r="J90" s="23">
        <f>H90*I90</f>
        <v/>
      </c>
      <c r="K90" s="22">
        <f>INDEX(Inventory!$C$2:$C$9,MATCH(D90,Inventory!$A$2:$A$9,0))</f>
        <v/>
      </c>
      <c r="L90" s="23">
        <f>J90-H90*K90</f>
        <v/>
      </c>
    </row>
    <row r="91">
      <c r="A91" s="24" t="n">
        <v>46280</v>
      </c>
      <c r="B91" s="25" t="inlineStr">
        <is>
          <t>SO-1090</t>
        </is>
      </c>
      <c r="C91" s="25">
        <f>TEXT(A91,"mmm yyyy")</f>
        <v/>
      </c>
      <c r="D91" s="25" t="inlineStr">
        <is>
          <t>Webcam HD</t>
        </is>
      </c>
      <c r="E91" s="25">
        <f>INDEX(Inventory!$B$2:$B$9,MATCH(D91,Inventory!$A$2:$A$9,0))</f>
        <v/>
      </c>
      <c r="F91" s="25" t="inlineStr">
        <is>
          <t>Asia Pacific</t>
        </is>
      </c>
      <c r="G91" s="25" t="inlineStr">
        <is>
          <t>Mei Tanaka</t>
        </is>
      </c>
      <c r="H91" s="25" t="n">
        <v>4</v>
      </c>
      <c r="I91" s="26">
        <f>INDEX(Inventory!$D$2:$D$9,MATCH(D91,Inventory!$A$2:$A$9,0))</f>
        <v/>
      </c>
      <c r="J91" s="27">
        <f>H91*I91</f>
        <v/>
      </c>
      <c r="K91" s="26">
        <f>INDEX(Inventory!$C$2:$C$9,MATCH(D91,Inventory!$A$2:$A$9,0))</f>
        <v/>
      </c>
      <c r="L91" s="27">
        <f>J91-H91*K91</f>
        <v/>
      </c>
    </row>
    <row r="92">
      <c r="A92" s="21" t="n">
        <v>46280</v>
      </c>
      <c r="B92" t="inlineStr">
        <is>
          <t>SO-1091</t>
        </is>
      </c>
      <c r="C92">
        <f>TEXT(A92,"mmm yyyy")</f>
        <v/>
      </c>
      <c r="D92" t="inlineStr">
        <is>
          <t>Wireless Mouse</t>
        </is>
      </c>
      <c r="E92">
        <f>INDEX(Inventory!$B$2:$B$9,MATCH(D92,Inventory!$A$2:$A$9,0))</f>
        <v/>
      </c>
      <c r="F92" t="inlineStr">
        <is>
          <t>Americas</t>
        </is>
      </c>
      <c r="G92" t="inlineStr">
        <is>
          <t>Lucas Meyer</t>
        </is>
      </c>
      <c r="H92" t="n">
        <v>11</v>
      </c>
      <c r="I92" s="22">
        <f>INDEX(Inventory!$D$2:$D$9,MATCH(D92,Inventory!$A$2:$A$9,0))</f>
        <v/>
      </c>
      <c r="J92" s="23">
        <f>H92*I92</f>
        <v/>
      </c>
      <c r="K92" s="22">
        <f>INDEX(Inventory!$C$2:$C$9,MATCH(D92,Inventory!$A$2:$A$9,0))</f>
        <v/>
      </c>
      <c r="L92" s="23">
        <f>J92-H92*K92</f>
        <v/>
      </c>
    </row>
    <row r="93">
      <c r="A93" s="24" t="n">
        <v>46281</v>
      </c>
      <c r="B93" s="25" t="inlineStr">
        <is>
          <t>SO-1092</t>
        </is>
      </c>
      <c r="C93" s="25">
        <f>TEXT(A93,"mmm yyyy")</f>
        <v/>
      </c>
      <c r="D93" s="25" t="inlineStr">
        <is>
          <t>Mech. Keyboard</t>
        </is>
      </c>
      <c r="E93" s="25">
        <f>INDEX(Inventory!$B$2:$B$9,MATCH(D93,Inventory!$A$2:$A$9,0))</f>
        <v/>
      </c>
      <c r="F93" s="25" t="inlineStr">
        <is>
          <t>Asia Pacific</t>
        </is>
      </c>
      <c r="G93" s="25" t="inlineStr">
        <is>
          <t>Sarah Collins</t>
        </is>
      </c>
      <c r="H93" s="25" t="n">
        <v>6</v>
      </c>
      <c r="I93" s="26">
        <f>INDEX(Inventory!$D$2:$D$9,MATCH(D93,Inventory!$A$2:$A$9,0))</f>
        <v/>
      </c>
      <c r="J93" s="27">
        <f>H93*I93</f>
        <v/>
      </c>
      <c r="K93" s="26">
        <f>INDEX(Inventory!$C$2:$C$9,MATCH(D93,Inventory!$A$2:$A$9,0))</f>
        <v/>
      </c>
      <c r="L93" s="27">
        <f>J93-H93*K93</f>
        <v/>
      </c>
    </row>
    <row r="94">
      <c r="A94" s="21" t="n">
        <v>46281</v>
      </c>
      <c r="B94" t="inlineStr">
        <is>
          <t>SO-1093</t>
        </is>
      </c>
      <c r="C94">
        <f>TEXT(A94,"mmm yyyy")</f>
        <v/>
      </c>
      <c r="D94" t="inlineStr">
        <is>
          <t>Laptop Stand</t>
        </is>
      </c>
      <c r="E94">
        <f>INDEX(Inventory!$B$2:$B$9,MATCH(D94,Inventory!$A$2:$A$9,0))</f>
        <v/>
      </c>
      <c r="F94" t="inlineStr">
        <is>
          <t>Europe</t>
        </is>
      </c>
      <c r="G94" t="inlineStr">
        <is>
          <t>Sarah Collins</t>
        </is>
      </c>
      <c r="H94" t="n">
        <v>3</v>
      </c>
      <c r="I94" s="22">
        <f>INDEX(Inventory!$D$2:$D$9,MATCH(D94,Inventory!$A$2:$A$9,0))</f>
        <v/>
      </c>
      <c r="J94" s="23">
        <f>H94*I94</f>
        <v/>
      </c>
      <c r="K94" s="22">
        <f>INDEX(Inventory!$C$2:$C$9,MATCH(D94,Inventory!$A$2:$A$9,0))</f>
        <v/>
      </c>
      <c r="L94" s="23">
        <f>J94-H94*K94</f>
        <v/>
      </c>
    </row>
    <row r="95">
      <c r="A95" s="24" t="n">
        <v>46281</v>
      </c>
      <c r="B95" s="25" t="inlineStr">
        <is>
          <t>SO-1094</t>
        </is>
      </c>
      <c r="C95" s="25">
        <f>TEXT(A95,"mmm yyyy")</f>
        <v/>
      </c>
      <c r="D95" s="25" t="inlineStr">
        <is>
          <t>Wireless Mouse</t>
        </is>
      </c>
      <c r="E95" s="25">
        <f>INDEX(Inventory!$B$2:$B$9,MATCH(D95,Inventory!$A$2:$A$9,0))</f>
        <v/>
      </c>
      <c r="F95" s="25" t="inlineStr">
        <is>
          <t>Middle East</t>
        </is>
      </c>
      <c r="G95" s="25" t="inlineStr">
        <is>
          <t>Lucas Meyer</t>
        </is>
      </c>
      <c r="H95" s="25" t="n">
        <v>6</v>
      </c>
      <c r="I95" s="26">
        <f>INDEX(Inventory!$D$2:$D$9,MATCH(D95,Inventory!$A$2:$A$9,0))</f>
        <v/>
      </c>
      <c r="J95" s="27">
        <f>H95*I95</f>
        <v/>
      </c>
      <c r="K95" s="26">
        <f>INDEX(Inventory!$C$2:$C$9,MATCH(D95,Inventory!$A$2:$A$9,0))</f>
        <v/>
      </c>
      <c r="L95" s="27">
        <f>J95-H95*K95</f>
        <v/>
      </c>
    </row>
    <row r="96">
      <c r="A96" s="21" t="n">
        <v>46281</v>
      </c>
      <c r="B96" t="inlineStr">
        <is>
          <t>SO-1095</t>
        </is>
      </c>
      <c r="C96">
        <f>TEXT(A96,"mmm yyyy")</f>
        <v/>
      </c>
      <c r="D96" t="inlineStr">
        <is>
          <t>Webcam HD</t>
        </is>
      </c>
      <c r="E96">
        <f>INDEX(Inventory!$B$2:$B$9,MATCH(D96,Inventory!$A$2:$A$9,0))</f>
        <v/>
      </c>
      <c r="F96" t="inlineStr">
        <is>
          <t>Americas</t>
        </is>
      </c>
      <c r="G96" t="inlineStr">
        <is>
          <t>Mei Tanaka</t>
        </is>
      </c>
      <c r="H96" t="n">
        <v>2</v>
      </c>
      <c r="I96" s="22">
        <f>INDEX(Inventory!$D$2:$D$9,MATCH(D96,Inventory!$A$2:$A$9,0))</f>
        <v/>
      </c>
      <c r="J96" s="23">
        <f>H96*I96</f>
        <v/>
      </c>
      <c r="K96" s="22">
        <f>INDEX(Inventory!$C$2:$C$9,MATCH(D96,Inventory!$A$2:$A$9,0))</f>
        <v/>
      </c>
      <c r="L96" s="23">
        <f>J96-H96*K96</f>
        <v/>
      </c>
    </row>
    <row r="97">
      <c r="A97" s="24" t="n">
        <v>46281</v>
      </c>
      <c r="B97" s="25" t="inlineStr">
        <is>
          <t>SO-1096</t>
        </is>
      </c>
      <c r="C97" s="25">
        <f>TEXT(A97,"mmm yyyy")</f>
        <v/>
      </c>
      <c r="D97" s="25" t="inlineStr">
        <is>
          <t>27in Monitor</t>
        </is>
      </c>
      <c r="E97" s="25">
        <f>INDEX(Inventory!$B$2:$B$9,MATCH(D97,Inventory!$A$2:$A$9,0))</f>
        <v/>
      </c>
      <c r="F97" s="25" t="inlineStr">
        <is>
          <t>Asia Pacific</t>
        </is>
      </c>
      <c r="G97" s="25" t="inlineStr">
        <is>
          <t>Omar Haddad</t>
        </is>
      </c>
      <c r="H97" s="25" t="n">
        <v>2</v>
      </c>
      <c r="I97" s="26">
        <f>INDEX(Inventory!$D$2:$D$9,MATCH(D97,Inventory!$A$2:$A$9,0))</f>
        <v/>
      </c>
      <c r="J97" s="27">
        <f>H97*I97</f>
        <v/>
      </c>
      <c r="K97" s="26">
        <f>INDEX(Inventory!$C$2:$C$9,MATCH(D97,Inventory!$A$2:$A$9,0))</f>
        <v/>
      </c>
      <c r="L97" s="27">
        <f>J97-H97*K97</f>
        <v/>
      </c>
    </row>
    <row r="98">
      <c r="A98" s="21" t="n">
        <v>46281</v>
      </c>
      <c r="B98" t="inlineStr">
        <is>
          <t>SO-1097</t>
        </is>
      </c>
      <c r="C98">
        <f>TEXT(A98,"mmm yyyy")</f>
        <v/>
      </c>
      <c r="D98" t="inlineStr">
        <is>
          <t>Wireless Mouse</t>
        </is>
      </c>
      <c r="E98">
        <f>INDEX(Inventory!$B$2:$B$9,MATCH(D98,Inventory!$A$2:$A$9,0))</f>
        <v/>
      </c>
      <c r="F98" t="inlineStr">
        <is>
          <t>Americas</t>
        </is>
      </c>
      <c r="G98" t="inlineStr">
        <is>
          <t>Lucas Meyer</t>
        </is>
      </c>
      <c r="H98" t="n">
        <v>3</v>
      </c>
      <c r="I98" s="22">
        <f>INDEX(Inventory!$D$2:$D$9,MATCH(D98,Inventory!$A$2:$A$9,0))</f>
        <v/>
      </c>
      <c r="J98" s="23">
        <f>H98*I98</f>
        <v/>
      </c>
      <c r="K98" s="22">
        <f>INDEX(Inventory!$C$2:$C$9,MATCH(D98,Inventory!$A$2:$A$9,0))</f>
        <v/>
      </c>
      <c r="L98" s="23">
        <f>J98-H98*K98</f>
        <v/>
      </c>
    </row>
    <row r="99">
      <c r="A99" s="24" t="n">
        <v>46281</v>
      </c>
      <c r="B99" s="25" t="inlineStr">
        <is>
          <t>SO-1098</t>
        </is>
      </c>
      <c r="C99" s="25">
        <f>TEXT(A99,"mmm yyyy")</f>
        <v/>
      </c>
      <c r="D99" s="25" t="inlineStr">
        <is>
          <t>Wireless Mouse</t>
        </is>
      </c>
      <c r="E99" s="25">
        <f>INDEX(Inventory!$B$2:$B$9,MATCH(D99,Inventory!$A$2:$A$9,0))</f>
        <v/>
      </c>
      <c r="F99" s="25" t="inlineStr">
        <is>
          <t>Asia Pacific</t>
        </is>
      </c>
      <c r="G99" s="25" t="inlineStr">
        <is>
          <t>Daniel Okafor</t>
        </is>
      </c>
      <c r="H99" s="25" t="n">
        <v>10</v>
      </c>
      <c r="I99" s="26">
        <f>INDEX(Inventory!$D$2:$D$9,MATCH(D99,Inventory!$A$2:$A$9,0))</f>
        <v/>
      </c>
      <c r="J99" s="27">
        <f>H99*I99</f>
        <v/>
      </c>
      <c r="K99" s="26">
        <f>INDEX(Inventory!$C$2:$C$9,MATCH(D99,Inventory!$A$2:$A$9,0))</f>
        <v/>
      </c>
      <c r="L99" s="27">
        <f>J99-H99*K99</f>
        <v/>
      </c>
    </row>
    <row r="100">
      <c r="A100" s="21" t="n">
        <v>46282</v>
      </c>
      <c r="B100" t="inlineStr">
        <is>
          <t>SO-1099</t>
        </is>
      </c>
      <c r="C100">
        <f>TEXT(A100,"mmm yyyy")</f>
        <v/>
      </c>
      <c r="D100" t="inlineStr">
        <is>
          <t>Webcam HD</t>
        </is>
      </c>
      <c r="E100">
        <f>INDEX(Inventory!$B$2:$B$9,MATCH(D100,Inventory!$A$2:$A$9,0))</f>
        <v/>
      </c>
      <c r="F100" t="inlineStr">
        <is>
          <t>Europe</t>
        </is>
      </c>
      <c r="G100" t="inlineStr">
        <is>
          <t>Mei Tanaka</t>
        </is>
      </c>
      <c r="H100" t="n">
        <v>4</v>
      </c>
      <c r="I100" s="22">
        <f>INDEX(Inventory!$D$2:$D$9,MATCH(D100,Inventory!$A$2:$A$9,0))</f>
        <v/>
      </c>
      <c r="J100" s="23">
        <f>H100*I100</f>
        <v/>
      </c>
      <c r="K100" s="22">
        <f>INDEX(Inventory!$C$2:$C$9,MATCH(D100,Inventory!$A$2:$A$9,0))</f>
        <v/>
      </c>
      <c r="L100" s="23">
        <f>J100-H100*K100</f>
        <v/>
      </c>
    </row>
    <row r="101">
      <c r="A101" s="24" t="n">
        <v>46282</v>
      </c>
      <c r="B101" s="25" t="inlineStr">
        <is>
          <t>SO-1100</t>
        </is>
      </c>
      <c r="C101" s="25">
        <f>TEXT(A101,"mmm yyyy")</f>
        <v/>
      </c>
      <c r="D101" s="25" t="inlineStr">
        <is>
          <t>Webcam HD</t>
        </is>
      </c>
      <c r="E101" s="25">
        <f>INDEX(Inventory!$B$2:$B$9,MATCH(D101,Inventory!$A$2:$A$9,0))</f>
        <v/>
      </c>
      <c r="F101" s="25" t="inlineStr">
        <is>
          <t>Americas</t>
        </is>
      </c>
      <c r="G101" s="25" t="inlineStr">
        <is>
          <t>Mei Tanaka</t>
        </is>
      </c>
      <c r="H101" s="25" t="n">
        <v>8</v>
      </c>
      <c r="I101" s="26">
        <f>INDEX(Inventory!$D$2:$D$9,MATCH(D101,Inventory!$A$2:$A$9,0))</f>
        <v/>
      </c>
      <c r="J101" s="27">
        <f>H101*I101</f>
        <v/>
      </c>
      <c r="K101" s="26">
        <f>INDEX(Inventory!$C$2:$C$9,MATCH(D101,Inventory!$A$2:$A$9,0))</f>
        <v/>
      </c>
      <c r="L101" s="27">
        <f>J101-H101*K101</f>
        <v/>
      </c>
    </row>
    <row r="102">
      <c r="A102" s="21" t="n">
        <v>46282</v>
      </c>
      <c r="B102" t="inlineStr">
        <is>
          <t>SO-1101</t>
        </is>
      </c>
      <c r="C102">
        <f>TEXT(A102,"mmm yyyy")</f>
        <v/>
      </c>
      <c r="D102" t="inlineStr">
        <is>
          <t>Mech. Keyboard</t>
        </is>
      </c>
      <c r="E102">
        <f>INDEX(Inventory!$B$2:$B$9,MATCH(D102,Inventory!$A$2:$A$9,0))</f>
        <v/>
      </c>
      <c r="F102" t="inlineStr">
        <is>
          <t>Asia Pacific</t>
        </is>
      </c>
      <c r="G102" t="inlineStr">
        <is>
          <t>Daniel Okafor</t>
        </is>
      </c>
      <c r="H102" t="n">
        <v>2</v>
      </c>
      <c r="I102" s="22">
        <f>INDEX(Inventory!$D$2:$D$9,MATCH(D102,Inventory!$A$2:$A$9,0))</f>
        <v/>
      </c>
      <c r="J102" s="23">
        <f>H102*I102</f>
        <v/>
      </c>
      <c r="K102" s="22">
        <f>INDEX(Inventory!$C$2:$C$9,MATCH(D102,Inventory!$A$2:$A$9,0))</f>
        <v/>
      </c>
      <c r="L102" s="23">
        <f>J102-H102*K102</f>
        <v/>
      </c>
    </row>
    <row r="103">
      <c r="A103" s="24" t="n">
        <v>46282</v>
      </c>
      <c r="B103" s="25" t="inlineStr">
        <is>
          <t>SO-1102</t>
        </is>
      </c>
      <c r="C103" s="25">
        <f>TEXT(A103,"mmm yyyy")</f>
        <v/>
      </c>
      <c r="D103" s="25" t="inlineStr">
        <is>
          <t>USB-C Hub</t>
        </is>
      </c>
      <c r="E103" s="25">
        <f>INDEX(Inventory!$B$2:$B$9,MATCH(D103,Inventory!$A$2:$A$9,0))</f>
        <v/>
      </c>
      <c r="F103" s="25" t="inlineStr">
        <is>
          <t>Europe</t>
        </is>
      </c>
      <c r="G103" s="25" t="inlineStr">
        <is>
          <t>Lucas Meyer</t>
        </is>
      </c>
      <c r="H103" s="25" t="n">
        <v>6</v>
      </c>
      <c r="I103" s="26">
        <f>INDEX(Inventory!$D$2:$D$9,MATCH(D103,Inventory!$A$2:$A$9,0))</f>
        <v/>
      </c>
      <c r="J103" s="27">
        <f>H103*I103</f>
        <v/>
      </c>
      <c r="K103" s="26">
        <f>INDEX(Inventory!$C$2:$C$9,MATCH(D103,Inventory!$A$2:$A$9,0))</f>
        <v/>
      </c>
      <c r="L103" s="27">
        <f>J103-H103*K103</f>
        <v/>
      </c>
    </row>
    <row r="104">
      <c r="A104" s="21" t="n">
        <v>46282</v>
      </c>
      <c r="B104" t="inlineStr">
        <is>
          <t>SO-1103</t>
        </is>
      </c>
      <c r="C104">
        <f>TEXT(A104,"mmm yyyy")</f>
        <v/>
      </c>
      <c r="D104" t="inlineStr">
        <is>
          <t>USB-C Hub</t>
        </is>
      </c>
      <c r="E104">
        <f>INDEX(Inventory!$B$2:$B$9,MATCH(D104,Inventory!$A$2:$A$9,0))</f>
        <v/>
      </c>
      <c r="F104" t="inlineStr">
        <is>
          <t>Europe</t>
        </is>
      </c>
      <c r="G104" t="inlineStr">
        <is>
          <t>Omar Haddad</t>
        </is>
      </c>
      <c r="H104" t="n">
        <v>9</v>
      </c>
      <c r="I104" s="22">
        <f>INDEX(Inventory!$D$2:$D$9,MATCH(D104,Inventory!$A$2:$A$9,0))</f>
        <v/>
      </c>
      <c r="J104" s="23">
        <f>H104*I104</f>
        <v/>
      </c>
      <c r="K104" s="22">
        <f>INDEX(Inventory!$C$2:$C$9,MATCH(D104,Inventory!$A$2:$A$9,0))</f>
        <v/>
      </c>
      <c r="L104" s="23">
        <f>J104-H104*K104</f>
        <v/>
      </c>
    </row>
    <row r="105">
      <c r="A105" s="24" t="n">
        <v>46282</v>
      </c>
      <c r="B105" s="25" t="inlineStr">
        <is>
          <t>SO-1104</t>
        </is>
      </c>
      <c r="C105" s="25">
        <f>TEXT(A105,"mmm yyyy")</f>
        <v/>
      </c>
      <c r="D105" s="25" t="inlineStr">
        <is>
          <t>Mech. Keyboard</t>
        </is>
      </c>
      <c r="E105" s="25">
        <f>INDEX(Inventory!$B$2:$B$9,MATCH(D105,Inventory!$A$2:$A$9,0))</f>
        <v/>
      </c>
      <c r="F105" s="25" t="inlineStr">
        <is>
          <t>Europe</t>
        </is>
      </c>
      <c r="G105" s="25" t="inlineStr">
        <is>
          <t>Lucas Meyer</t>
        </is>
      </c>
      <c r="H105" s="25" t="n">
        <v>8</v>
      </c>
      <c r="I105" s="26">
        <f>INDEX(Inventory!$D$2:$D$9,MATCH(D105,Inventory!$A$2:$A$9,0))</f>
        <v/>
      </c>
      <c r="J105" s="27">
        <f>H105*I105</f>
        <v/>
      </c>
      <c r="K105" s="26">
        <f>INDEX(Inventory!$C$2:$C$9,MATCH(D105,Inventory!$A$2:$A$9,0))</f>
        <v/>
      </c>
      <c r="L105" s="27">
        <f>J105-H105*K105</f>
        <v/>
      </c>
    </row>
    <row r="106">
      <c r="A106" s="21" t="n">
        <v>46282</v>
      </c>
      <c r="B106" t="inlineStr">
        <is>
          <t>SO-1105</t>
        </is>
      </c>
      <c r="C106">
        <f>TEXT(A106,"mmm yyyy")</f>
        <v/>
      </c>
      <c r="D106" t="inlineStr">
        <is>
          <t>Wireless Mouse</t>
        </is>
      </c>
      <c r="E106">
        <f>INDEX(Inventory!$B$2:$B$9,MATCH(D106,Inventory!$A$2:$A$9,0))</f>
        <v/>
      </c>
      <c r="F106" t="inlineStr">
        <is>
          <t>Asia Pacific</t>
        </is>
      </c>
      <c r="G106" t="inlineStr">
        <is>
          <t>Omar Haddad</t>
        </is>
      </c>
      <c r="H106" t="n">
        <v>11</v>
      </c>
      <c r="I106" s="22">
        <f>INDEX(Inventory!$D$2:$D$9,MATCH(D106,Inventory!$A$2:$A$9,0))</f>
        <v/>
      </c>
      <c r="J106" s="23">
        <f>H106*I106</f>
        <v/>
      </c>
      <c r="K106" s="22">
        <f>INDEX(Inventory!$C$2:$C$9,MATCH(D106,Inventory!$A$2:$A$9,0))</f>
        <v/>
      </c>
      <c r="L106" s="23">
        <f>J106-H106*K106</f>
        <v/>
      </c>
    </row>
    <row r="107">
      <c r="A107" s="24" t="n">
        <v>46282</v>
      </c>
      <c r="B107" s="25" t="inlineStr">
        <is>
          <t>SO-1106</t>
        </is>
      </c>
      <c r="C107" s="25">
        <f>TEXT(A107,"mmm yyyy")</f>
        <v/>
      </c>
      <c r="D107" s="25" t="inlineStr">
        <is>
          <t>Webcam HD</t>
        </is>
      </c>
      <c r="E107" s="25">
        <f>INDEX(Inventory!$B$2:$B$9,MATCH(D107,Inventory!$A$2:$A$9,0))</f>
        <v/>
      </c>
      <c r="F107" s="25" t="inlineStr">
        <is>
          <t>Asia Pacific</t>
        </is>
      </c>
      <c r="G107" s="25" t="inlineStr">
        <is>
          <t>Mei Tanaka</t>
        </is>
      </c>
      <c r="H107" s="25" t="n">
        <v>5</v>
      </c>
      <c r="I107" s="26">
        <f>INDEX(Inventory!$D$2:$D$9,MATCH(D107,Inventory!$A$2:$A$9,0))</f>
        <v/>
      </c>
      <c r="J107" s="27">
        <f>H107*I107</f>
        <v/>
      </c>
      <c r="K107" s="26">
        <f>INDEX(Inventory!$C$2:$C$9,MATCH(D107,Inventory!$A$2:$A$9,0))</f>
        <v/>
      </c>
      <c r="L107" s="27">
        <f>J107-H107*K107</f>
        <v/>
      </c>
    </row>
    <row r="108">
      <c r="A108" s="21" t="n">
        <v>46282</v>
      </c>
      <c r="B108" t="inlineStr">
        <is>
          <t>SO-1107</t>
        </is>
      </c>
      <c r="C108">
        <f>TEXT(A108,"mmm yyyy")</f>
        <v/>
      </c>
      <c r="D108" t="inlineStr">
        <is>
          <t>Webcam HD</t>
        </is>
      </c>
      <c r="E108">
        <f>INDEX(Inventory!$B$2:$B$9,MATCH(D108,Inventory!$A$2:$A$9,0))</f>
        <v/>
      </c>
      <c r="F108" t="inlineStr">
        <is>
          <t>Asia Pacific</t>
        </is>
      </c>
      <c r="G108" t="inlineStr">
        <is>
          <t>Priya Nair</t>
        </is>
      </c>
      <c r="H108" t="n">
        <v>6</v>
      </c>
      <c r="I108" s="22">
        <f>INDEX(Inventory!$D$2:$D$9,MATCH(D108,Inventory!$A$2:$A$9,0))</f>
        <v/>
      </c>
      <c r="J108" s="23">
        <f>H108*I108</f>
        <v/>
      </c>
      <c r="K108" s="22">
        <f>INDEX(Inventory!$C$2:$C$9,MATCH(D108,Inventory!$A$2:$A$9,0))</f>
        <v/>
      </c>
      <c r="L108" s="23">
        <f>J108-H108*K108</f>
        <v/>
      </c>
    </row>
    <row r="109">
      <c r="A109" s="24" t="n">
        <v>46283</v>
      </c>
      <c r="B109" s="25" t="inlineStr">
        <is>
          <t>SO-1108</t>
        </is>
      </c>
      <c r="C109" s="25">
        <f>TEXT(A109,"mmm yyyy")</f>
        <v/>
      </c>
      <c r="D109" s="25" t="inlineStr">
        <is>
          <t>USB-C Hub</t>
        </is>
      </c>
      <c r="E109" s="25">
        <f>INDEX(Inventory!$B$2:$B$9,MATCH(D109,Inventory!$A$2:$A$9,0))</f>
        <v/>
      </c>
      <c r="F109" s="25" t="inlineStr">
        <is>
          <t>Americas</t>
        </is>
      </c>
      <c r="G109" s="25" t="inlineStr">
        <is>
          <t>Mei Tanaka</t>
        </is>
      </c>
      <c r="H109" s="25" t="n">
        <v>8</v>
      </c>
      <c r="I109" s="26">
        <f>INDEX(Inventory!$D$2:$D$9,MATCH(D109,Inventory!$A$2:$A$9,0))</f>
        <v/>
      </c>
      <c r="J109" s="27">
        <f>H109*I109</f>
        <v/>
      </c>
      <c r="K109" s="26">
        <f>INDEX(Inventory!$C$2:$C$9,MATCH(D109,Inventory!$A$2:$A$9,0))</f>
        <v/>
      </c>
      <c r="L109" s="27">
        <f>J109-H109*K109</f>
        <v/>
      </c>
    </row>
    <row r="110">
      <c r="A110" s="21" t="n">
        <v>46283</v>
      </c>
      <c r="B110" t="inlineStr">
        <is>
          <t>SO-1109</t>
        </is>
      </c>
      <c r="C110">
        <f>TEXT(A110,"mmm yyyy")</f>
        <v/>
      </c>
      <c r="D110" t="inlineStr">
        <is>
          <t>Wireless Mouse</t>
        </is>
      </c>
      <c r="E110">
        <f>INDEX(Inventory!$B$2:$B$9,MATCH(D110,Inventory!$A$2:$A$9,0))</f>
        <v/>
      </c>
      <c r="F110" t="inlineStr">
        <is>
          <t>Middle East</t>
        </is>
      </c>
      <c r="G110" t="inlineStr">
        <is>
          <t>Daniel Okafor</t>
        </is>
      </c>
      <c r="H110" t="n">
        <v>7</v>
      </c>
      <c r="I110" s="22">
        <f>INDEX(Inventory!$D$2:$D$9,MATCH(D110,Inventory!$A$2:$A$9,0))</f>
        <v/>
      </c>
      <c r="J110" s="23">
        <f>H110*I110</f>
        <v/>
      </c>
      <c r="K110" s="22">
        <f>INDEX(Inventory!$C$2:$C$9,MATCH(D110,Inventory!$A$2:$A$9,0))</f>
        <v/>
      </c>
      <c r="L110" s="23">
        <f>J110-H110*K110</f>
        <v/>
      </c>
    </row>
    <row r="111">
      <c r="A111" s="24" t="n">
        <v>46285</v>
      </c>
      <c r="B111" s="25" t="inlineStr">
        <is>
          <t>SO-1110</t>
        </is>
      </c>
      <c r="C111" s="25">
        <f>TEXT(A111,"mmm yyyy")</f>
        <v/>
      </c>
      <c r="D111" s="25" t="inlineStr">
        <is>
          <t>BT Speaker</t>
        </is>
      </c>
      <c r="E111" s="25">
        <f>INDEX(Inventory!$B$2:$B$9,MATCH(D111,Inventory!$A$2:$A$9,0))</f>
        <v/>
      </c>
      <c r="F111" s="25" t="inlineStr">
        <is>
          <t>Middle East</t>
        </is>
      </c>
      <c r="G111" s="25" t="inlineStr">
        <is>
          <t>Priya Nair</t>
        </is>
      </c>
      <c r="H111" s="25" t="n">
        <v>6</v>
      </c>
      <c r="I111" s="26">
        <f>INDEX(Inventory!$D$2:$D$9,MATCH(D111,Inventory!$A$2:$A$9,0))</f>
        <v/>
      </c>
      <c r="J111" s="27">
        <f>H111*I111</f>
        <v/>
      </c>
      <c r="K111" s="26">
        <f>INDEX(Inventory!$C$2:$C$9,MATCH(D111,Inventory!$A$2:$A$9,0))</f>
        <v/>
      </c>
      <c r="L111" s="27">
        <f>J111-H111*K111</f>
        <v/>
      </c>
    </row>
    <row r="112">
      <c r="A112" s="21" t="n">
        <v>46286</v>
      </c>
      <c r="B112" t="inlineStr">
        <is>
          <t>SO-1111</t>
        </is>
      </c>
      <c r="C112">
        <f>TEXT(A112,"mmm yyyy")</f>
        <v/>
      </c>
      <c r="D112" t="inlineStr">
        <is>
          <t>ANC Headset</t>
        </is>
      </c>
      <c r="E112">
        <f>INDEX(Inventory!$B$2:$B$9,MATCH(D112,Inventory!$A$2:$A$9,0))</f>
        <v/>
      </c>
      <c r="F112" t="inlineStr">
        <is>
          <t>Asia Pacific</t>
        </is>
      </c>
      <c r="G112" t="inlineStr">
        <is>
          <t>Priya Nair</t>
        </is>
      </c>
      <c r="H112" t="n">
        <v>2</v>
      </c>
      <c r="I112" s="22">
        <f>INDEX(Inventory!$D$2:$D$9,MATCH(D112,Inventory!$A$2:$A$9,0))</f>
        <v/>
      </c>
      <c r="J112" s="23">
        <f>H112*I112</f>
        <v/>
      </c>
      <c r="K112" s="22">
        <f>INDEX(Inventory!$C$2:$C$9,MATCH(D112,Inventory!$A$2:$A$9,0))</f>
        <v/>
      </c>
      <c r="L112" s="23">
        <f>J112-H112*K112</f>
        <v/>
      </c>
    </row>
    <row r="113">
      <c r="A113" s="24" t="n">
        <v>46286</v>
      </c>
      <c r="B113" s="25" t="inlineStr">
        <is>
          <t>SO-1112</t>
        </is>
      </c>
      <c r="C113" s="25">
        <f>TEXT(A113,"mmm yyyy")</f>
        <v/>
      </c>
      <c r="D113" s="25" t="inlineStr">
        <is>
          <t>Wireless Mouse</t>
        </is>
      </c>
      <c r="E113" s="25">
        <f>INDEX(Inventory!$B$2:$B$9,MATCH(D113,Inventory!$A$2:$A$9,0))</f>
        <v/>
      </c>
      <c r="F113" s="25" t="inlineStr">
        <is>
          <t>Americas</t>
        </is>
      </c>
      <c r="G113" s="25" t="inlineStr">
        <is>
          <t>Lucas Meyer</t>
        </is>
      </c>
      <c r="H113" s="25" t="n">
        <v>11</v>
      </c>
      <c r="I113" s="26">
        <f>INDEX(Inventory!$D$2:$D$9,MATCH(D113,Inventory!$A$2:$A$9,0))</f>
        <v/>
      </c>
      <c r="J113" s="27">
        <f>H113*I113</f>
        <v/>
      </c>
      <c r="K113" s="26">
        <f>INDEX(Inventory!$C$2:$C$9,MATCH(D113,Inventory!$A$2:$A$9,0))</f>
        <v/>
      </c>
      <c r="L113" s="27">
        <f>J113-H113*K113</f>
        <v/>
      </c>
    </row>
    <row r="114">
      <c r="A114" s="21" t="n">
        <v>46286</v>
      </c>
      <c r="B114" t="inlineStr">
        <is>
          <t>SO-1113</t>
        </is>
      </c>
      <c r="C114">
        <f>TEXT(A114,"mmm yyyy")</f>
        <v/>
      </c>
      <c r="D114" t="inlineStr">
        <is>
          <t>ANC Headset</t>
        </is>
      </c>
      <c r="E114">
        <f>INDEX(Inventory!$B$2:$B$9,MATCH(D114,Inventory!$A$2:$A$9,0))</f>
        <v/>
      </c>
      <c r="F114" t="inlineStr">
        <is>
          <t>Americas</t>
        </is>
      </c>
      <c r="G114" t="inlineStr">
        <is>
          <t>Daniel Okafor</t>
        </is>
      </c>
      <c r="H114" t="n">
        <v>3</v>
      </c>
      <c r="I114" s="22">
        <f>INDEX(Inventory!$D$2:$D$9,MATCH(D114,Inventory!$A$2:$A$9,0))</f>
        <v/>
      </c>
      <c r="J114" s="23">
        <f>H114*I114</f>
        <v/>
      </c>
      <c r="K114" s="22">
        <f>INDEX(Inventory!$C$2:$C$9,MATCH(D114,Inventory!$A$2:$A$9,0))</f>
        <v/>
      </c>
      <c r="L114" s="23">
        <f>J114-H114*K114</f>
        <v/>
      </c>
    </row>
    <row r="115">
      <c r="A115" s="24" t="n">
        <v>46286</v>
      </c>
      <c r="B115" s="25" t="inlineStr">
        <is>
          <t>SO-1114</t>
        </is>
      </c>
      <c r="C115" s="25">
        <f>TEXT(A115,"mmm yyyy")</f>
        <v/>
      </c>
      <c r="D115" s="25" t="inlineStr">
        <is>
          <t>Laptop Stand</t>
        </is>
      </c>
      <c r="E115" s="25">
        <f>INDEX(Inventory!$B$2:$B$9,MATCH(D115,Inventory!$A$2:$A$9,0))</f>
        <v/>
      </c>
      <c r="F115" s="25" t="inlineStr">
        <is>
          <t>Asia Pacific</t>
        </is>
      </c>
      <c r="G115" s="25" t="inlineStr">
        <is>
          <t>Daniel Okafor</t>
        </is>
      </c>
      <c r="H115" s="25" t="n">
        <v>10</v>
      </c>
      <c r="I115" s="26">
        <f>INDEX(Inventory!$D$2:$D$9,MATCH(D115,Inventory!$A$2:$A$9,0))</f>
        <v/>
      </c>
      <c r="J115" s="27">
        <f>H115*I115</f>
        <v/>
      </c>
      <c r="K115" s="26">
        <f>INDEX(Inventory!$C$2:$C$9,MATCH(D115,Inventory!$A$2:$A$9,0))</f>
        <v/>
      </c>
      <c r="L115" s="27">
        <f>J115-H115*K115</f>
        <v/>
      </c>
    </row>
    <row r="116">
      <c r="A116" s="21" t="n">
        <v>46286</v>
      </c>
      <c r="B116" t="inlineStr">
        <is>
          <t>SO-1115</t>
        </is>
      </c>
      <c r="C116">
        <f>TEXT(A116,"mmm yyyy")</f>
        <v/>
      </c>
      <c r="D116" t="inlineStr">
        <is>
          <t>Webcam HD</t>
        </is>
      </c>
      <c r="E116">
        <f>INDEX(Inventory!$B$2:$B$9,MATCH(D116,Inventory!$A$2:$A$9,0))</f>
        <v/>
      </c>
      <c r="F116" t="inlineStr">
        <is>
          <t>Asia Pacific</t>
        </is>
      </c>
      <c r="G116" t="inlineStr">
        <is>
          <t>Mei Tanaka</t>
        </is>
      </c>
      <c r="H116" t="n">
        <v>7</v>
      </c>
      <c r="I116" s="22">
        <f>INDEX(Inventory!$D$2:$D$9,MATCH(D116,Inventory!$A$2:$A$9,0))</f>
        <v/>
      </c>
      <c r="J116" s="23">
        <f>H116*I116</f>
        <v/>
      </c>
      <c r="K116" s="22">
        <f>INDEX(Inventory!$C$2:$C$9,MATCH(D116,Inventory!$A$2:$A$9,0))</f>
        <v/>
      </c>
      <c r="L116" s="23">
        <f>J116-H116*K116</f>
        <v/>
      </c>
    </row>
    <row r="117">
      <c r="A117" s="24" t="n">
        <v>46287</v>
      </c>
      <c r="B117" s="25" t="inlineStr">
        <is>
          <t>SO-1116</t>
        </is>
      </c>
      <c r="C117" s="25">
        <f>TEXT(A117,"mmm yyyy")</f>
        <v/>
      </c>
      <c r="D117" s="25" t="inlineStr">
        <is>
          <t>USB-C Hub</t>
        </is>
      </c>
      <c r="E117" s="25">
        <f>INDEX(Inventory!$B$2:$B$9,MATCH(D117,Inventory!$A$2:$A$9,0))</f>
        <v/>
      </c>
      <c r="F117" s="25" t="inlineStr">
        <is>
          <t>Europe</t>
        </is>
      </c>
      <c r="G117" s="25" t="inlineStr">
        <is>
          <t>Priya Nair</t>
        </is>
      </c>
      <c r="H117" s="25" t="n">
        <v>6</v>
      </c>
      <c r="I117" s="26">
        <f>INDEX(Inventory!$D$2:$D$9,MATCH(D117,Inventory!$A$2:$A$9,0))</f>
        <v/>
      </c>
      <c r="J117" s="27">
        <f>H117*I117</f>
        <v/>
      </c>
      <c r="K117" s="26">
        <f>INDEX(Inventory!$C$2:$C$9,MATCH(D117,Inventory!$A$2:$A$9,0))</f>
        <v/>
      </c>
      <c r="L117" s="27">
        <f>J117-H117*K117</f>
        <v/>
      </c>
    </row>
    <row r="118">
      <c r="A118" s="21" t="n">
        <v>46287</v>
      </c>
      <c r="B118" t="inlineStr">
        <is>
          <t>SO-1117</t>
        </is>
      </c>
      <c r="C118">
        <f>TEXT(A118,"mmm yyyy")</f>
        <v/>
      </c>
      <c r="D118" t="inlineStr">
        <is>
          <t>Wireless Mouse</t>
        </is>
      </c>
      <c r="E118">
        <f>INDEX(Inventory!$B$2:$B$9,MATCH(D118,Inventory!$A$2:$A$9,0))</f>
        <v/>
      </c>
      <c r="F118" t="inlineStr">
        <is>
          <t>Europe</t>
        </is>
      </c>
      <c r="G118" t="inlineStr">
        <is>
          <t>Daniel Okafor</t>
        </is>
      </c>
      <c r="H118" t="n">
        <v>14</v>
      </c>
      <c r="I118" s="22">
        <f>INDEX(Inventory!$D$2:$D$9,MATCH(D118,Inventory!$A$2:$A$9,0))</f>
        <v/>
      </c>
      <c r="J118" s="23">
        <f>H118*I118</f>
        <v/>
      </c>
      <c r="K118" s="22">
        <f>INDEX(Inventory!$C$2:$C$9,MATCH(D118,Inventory!$A$2:$A$9,0))</f>
        <v/>
      </c>
      <c r="L118" s="23">
        <f>J118-H118*K118</f>
        <v/>
      </c>
    </row>
    <row r="119">
      <c r="A119" s="24" t="n">
        <v>46288</v>
      </c>
      <c r="B119" s="25" t="inlineStr">
        <is>
          <t>SO-1118</t>
        </is>
      </c>
      <c r="C119" s="25">
        <f>TEXT(A119,"mmm yyyy")</f>
        <v/>
      </c>
      <c r="D119" s="25" t="inlineStr">
        <is>
          <t>Wireless Mouse</t>
        </is>
      </c>
      <c r="E119" s="25">
        <f>INDEX(Inventory!$B$2:$B$9,MATCH(D119,Inventory!$A$2:$A$9,0))</f>
        <v/>
      </c>
      <c r="F119" s="25" t="inlineStr">
        <is>
          <t>Asia Pacific</t>
        </is>
      </c>
      <c r="G119" s="25" t="inlineStr">
        <is>
          <t>Omar Haddad</t>
        </is>
      </c>
      <c r="H119" s="25" t="n">
        <v>12</v>
      </c>
      <c r="I119" s="26">
        <f>INDEX(Inventory!$D$2:$D$9,MATCH(D119,Inventory!$A$2:$A$9,0))</f>
        <v/>
      </c>
      <c r="J119" s="27">
        <f>H119*I119</f>
        <v/>
      </c>
      <c r="K119" s="26">
        <f>INDEX(Inventory!$C$2:$C$9,MATCH(D119,Inventory!$A$2:$A$9,0))</f>
        <v/>
      </c>
      <c r="L119" s="27">
        <f>J119-H119*K119</f>
        <v/>
      </c>
    </row>
    <row r="120">
      <c r="A120" s="21" t="n">
        <v>46288</v>
      </c>
      <c r="B120" t="inlineStr">
        <is>
          <t>SO-1119</t>
        </is>
      </c>
      <c r="C120">
        <f>TEXT(A120,"mmm yyyy")</f>
        <v/>
      </c>
      <c r="D120" t="inlineStr">
        <is>
          <t>Wireless Mouse</t>
        </is>
      </c>
      <c r="E120">
        <f>INDEX(Inventory!$B$2:$B$9,MATCH(D120,Inventory!$A$2:$A$9,0))</f>
        <v/>
      </c>
      <c r="F120" t="inlineStr">
        <is>
          <t>Asia Pacific</t>
        </is>
      </c>
      <c r="G120" t="inlineStr">
        <is>
          <t>Sarah Collins</t>
        </is>
      </c>
      <c r="H120" t="n">
        <v>7</v>
      </c>
      <c r="I120" s="22">
        <f>INDEX(Inventory!$D$2:$D$9,MATCH(D120,Inventory!$A$2:$A$9,0))</f>
        <v/>
      </c>
      <c r="J120" s="23">
        <f>H120*I120</f>
        <v/>
      </c>
      <c r="K120" s="22">
        <f>INDEX(Inventory!$C$2:$C$9,MATCH(D120,Inventory!$A$2:$A$9,0))</f>
        <v/>
      </c>
      <c r="L120" s="23">
        <f>J120-H120*K120</f>
        <v/>
      </c>
    </row>
    <row r="121">
      <c r="A121" s="24" t="n">
        <v>46288</v>
      </c>
      <c r="B121" s="25" t="inlineStr">
        <is>
          <t>SO-1120</t>
        </is>
      </c>
      <c r="C121" s="25">
        <f>TEXT(A121,"mmm yyyy")</f>
        <v/>
      </c>
      <c r="D121" s="25" t="inlineStr">
        <is>
          <t>Laptop Stand</t>
        </is>
      </c>
      <c r="E121" s="25">
        <f>INDEX(Inventory!$B$2:$B$9,MATCH(D121,Inventory!$A$2:$A$9,0))</f>
        <v/>
      </c>
      <c r="F121" s="25" t="inlineStr">
        <is>
          <t>Middle East</t>
        </is>
      </c>
      <c r="G121" s="25" t="inlineStr">
        <is>
          <t>Daniel Okafor</t>
        </is>
      </c>
      <c r="H121" s="25" t="n">
        <v>4</v>
      </c>
      <c r="I121" s="26">
        <f>INDEX(Inventory!$D$2:$D$9,MATCH(D121,Inventory!$A$2:$A$9,0))</f>
        <v/>
      </c>
      <c r="J121" s="27">
        <f>H121*I121</f>
        <v/>
      </c>
      <c r="K121" s="26">
        <f>INDEX(Inventory!$C$2:$C$9,MATCH(D121,Inventory!$A$2:$A$9,0))</f>
        <v/>
      </c>
      <c r="L121" s="27">
        <f>J121-H121*K121</f>
        <v/>
      </c>
    </row>
    <row r="122">
      <c r="A122" s="21" t="n">
        <v>46289</v>
      </c>
      <c r="B122" t="inlineStr">
        <is>
          <t>SO-1121</t>
        </is>
      </c>
      <c r="C122">
        <f>TEXT(A122,"mmm yyyy")</f>
        <v/>
      </c>
      <c r="D122" t="inlineStr">
        <is>
          <t>Mech. Keyboard</t>
        </is>
      </c>
      <c r="E122">
        <f>INDEX(Inventory!$B$2:$B$9,MATCH(D122,Inventory!$A$2:$A$9,0))</f>
        <v/>
      </c>
      <c r="F122" t="inlineStr">
        <is>
          <t>Europe</t>
        </is>
      </c>
      <c r="G122" t="inlineStr">
        <is>
          <t>Mei Tanaka</t>
        </is>
      </c>
      <c r="H122" t="n">
        <v>3</v>
      </c>
      <c r="I122" s="22">
        <f>INDEX(Inventory!$D$2:$D$9,MATCH(D122,Inventory!$A$2:$A$9,0))</f>
        <v/>
      </c>
      <c r="J122" s="23">
        <f>H122*I122</f>
        <v/>
      </c>
      <c r="K122" s="22">
        <f>INDEX(Inventory!$C$2:$C$9,MATCH(D122,Inventory!$A$2:$A$9,0))</f>
        <v/>
      </c>
      <c r="L122" s="23">
        <f>J122-H122*K122</f>
        <v/>
      </c>
    </row>
    <row r="123">
      <c r="A123" s="24" t="n">
        <v>46289</v>
      </c>
      <c r="B123" s="25" t="inlineStr">
        <is>
          <t>SO-1122</t>
        </is>
      </c>
      <c r="C123" s="25">
        <f>TEXT(A123,"mmm yyyy")</f>
        <v/>
      </c>
      <c r="D123" s="25" t="inlineStr">
        <is>
          <t>USB-C Hub</t>
        </is>
      </c>
      <c r="E123" s="25">
        <f>INDEX(Inventory!$B$2:$B$9,MATCH(D123,Inventory!$A$2:$A$9,0))</f>
        <v/>
      </c>
      <c r="F123" s="25" t="inlineStr">
        <is>
          <t>Americas</t>
        </is>
      </c>
      <c r="G123" s="25" t="inlineStr">
        <is>
          <t>Sarah Collins</t>
        </is>
      </c>
      <c r="H123" s="25" t="n">
        <v>5</v>
      </c>
      <c r="I123" s="26">
        <f>INDEX(Inventory!$D$2:$D$9,MATCH(D123,Inventory!$A$2:$A$9,0))</f>
        <v/>
      </c>
      <c r="J123" s="27">
        <f>H123*I123</f>
        <v/>
      </c>
      <c r="K123" s="26">
        <f>INDEX(Inventory!$C$2:$C$9,MATCH(D123,Inventory!$A$2:$A$9,0))</f>
        <v/>
      </c>
      <c r="L123" s="27">
        <f>J123-H123*K123</f>
        <v/>
      </c>
    </row>
    <row r="124">
      <c r="A124" s="21" t="n">
        <v>46289</v>
      </c>
      <c r="B124" t="inlineStr">
        <is>
          <t>SO-1123</t>
        </is>
      </c>
      <c r="C124">
        <f>TEXT(A124,"mmm yyyy")</f>
        <v/>
      </c>
      <c r="D124" t="inlineStr">
        <is>
          <t>Webcam HD</t>
        </is>
      </c>
      <c r="E124">
        <f>INDEX(Inventory!$B$2:$B$9,MATCH(D124,Inventory!$A$2:$A$9,0))</f>
        <v/>
      </c>
      <c r="F124" t="inlineStr">
        <is>
          <t>Europe</t>
        </is>
      </c>
      <c r="G124" t="inlineStr">
        <is>
          <t>Priya Nair</t>
        </is>
      </c>
      <c r="H124" t="n">
        <v>5</v>
      </c>
      <c r="I124" s="22">
        <f>INDEX(Inventory!$D$2:$D$9,MATCH(D124,Inventory!$A$2:$A$9,0))</f>
        <v/>
      </c>
      <c r="J124" s="23">
        <f>H124*I124</f>
        <v/>
      </c>
      <c r="K124" s="22">
        <f>INDEX(Inventory!$C$2:$C$9,MATCH(D124,Inventory!$A$2:$A$9,0))</f>
        <v/>
      </c>
      <c r="L124" s="23">
        <f>J124-H124*K124</f>
        <v/>
      </c>
    </row>
    <row r="125">
      <c r="A125" s="24" t="n">
        <v>46289</v>
      </c>
      <c r="B125" s="25" t="inlineStr">
        <is>
          <t>SO-1124</t>
        </is>
      </c>
      <c r="C125" s="25">
        <f>TEXT(A125,"mmm yyyy")</f>
        <v/>
      </c>
      <c r="D125" s="25" t="inlineStr">
        <is>
          <t>BT Speaker</t>
        </is>
      </c>
      <c r="E125" s="25">
        <f>INDEX(Inventory!$B$2:$B$9,MATCH(D125,Inventory!$A$2:$A$9,0))</f>
        <v/>
      </c>
      <c r="F125" s="25" t="inlineStr">
        <is>
          <t>Middle East</t>
        </is>
      </c>
      <c r="G125" s="25" t="inlineStr">
        <is>
          <t>Mei Tanaka</t>
        </is>
      </c>
      <c r="H125" s="25" t="n">
        <v>3</v>
      </c>
      <c r="I125" s="26">
        <f>INDEX(Inventory!$D$2:$D$9,MATCH(D125,Inventory!$A$2:$A$9,0))</f>
        <v/>
      </c>
      <c r="J125" s="27">
        <f>H125*I125</f>
        <v/>
      </c>
      <c r="K125" s="26">
        <f>INDEX(Inventory!$C$2:$C$9,MATCH(D125,Inventory!$A$2:$A$9,0))</f>
        <v/>
      </c>
      <c r="L125" s="27">
        <f>J125-H125*K125</f>
        <v/>
      </c>
    </row>
    <row r="126">
      <c r="A126" s="21" t="n">
        <v>46289</v>
      </c>
      <c r="B126" t="inlineStr">
        <is>
          <t>SO-1125</t>
        </is>
      </c>
      <c r="C126">
        <f>TEXT(A126,"mmm yyyy")</f>
        <v/>
      </c>
      <c r="D126" t="inlineStr">
        <is>
          <t>27in Monitor</t>
        </is>
      </c>
      <c r="E126">
        <f>INDEX(Inventory!$B$2:$B$9,MATCH(D126,Inventory!$A$2:$A$9,0))</f>
        <v/>
      </c>
      <c r="F126" t="inlineStr">
        <is>
          <t>Middle East</t>
        </is>
      </c>
      <c r="G126" t="inlineStr">
        <is>
          <t>Sarah Collins</t>
        </is>
      </c>
      <c r="H126" t="n">
        <v>4</v>
      </c>
      <c r="I126" s="22">
        <f>INDEX(Inventory!$D$2:$D$9,MATCH(D126,Inventory!$A$2:$A$9,0))</f>
        <v/>
      </c>
      <c r="J126" s="23">
        <f>H126*I126</f>
        <v/>
      </c>
      <c r="K126" s="22">
        <f>INDEX(Inventory!$C$2:$C$9,MATCH(D126,Inventory!$A$2:$A$9,0))</f>
        <v/>
      </c>
      <c r="L126" s="23">
        <f>J126-H126*K126</f>
        <v/>
      </c>
    </row>
    <row r="127">
      <c r="A127" s="24" t="n">
        <v>46290</v>
      </c>
      <c r="B127" s="25" t="inlineStr">
        <is>
          <t>SO-1126</t>
        </is>
      </c>
      <c r="C127" s="25">
        <f>TEXT(A127,"mmm yyyy")</f>
        <v/>
      </c>
      <c r="D127" s="25" t="inlineStr">
        <is>
          <t>Webcam HD</t>
        </is>
      </c>
      <c r="E127" s="25">
        <f>INDEX(Inventory!$B$2:$B$9,MATCH(D127,Inventory!$A$2:$A$9,0))</f>
        <v/>
      </c>
      <c r="F127" s="25" t="inlineStr">
        <is>
          <t>Europe</t>
        </is>
      </c>
      <c r="G127" s="25" t="inlineStr">
        <is>
          <t>Mei Tanaka</t>
        </is>
      </c>
      <c r="H127" s="25" t="n">
        <v>3</v>
      </c>
      <c r="I127" s="26">
        <f>INDEX(Inventory!$D$2:$D$9,MATCH(D127,Inventory!$A$2:$A$9,0))</f>
        <v/>
      </c>
      <c r="J127" s="27">
        <f>H127*I127</f>
        <v/>
      </c>
      <c r="K127" s="26">
        <f>INDEX(Inventory!$C$2:$C$9,MATCH(D127,Inventory!$A$2:$A$9,0))</f>
        <v/>
      </c>
      <c r="L127" s="27">
        <f>J127-H127*K127</f>
        <v/>
      </c>
    </row>
    <row r="128">
      <c r="A128" s="21" t="n">
        <v>46290</v>
      </c>
      <c r="B128" t="inlineStr">
        <is>
          <t>SO-1127</t>
        </is>
      </c>
      <c r="C128">
        <f>TEXT(A128,"mmm yyyy")</f>
        <v/>
      </c>
      <c r="D128" t="inlineStr">
        <is>
          <t>Laptop Stand</t>
        </is>
      </c>
      <c r="E128">
        <f>INDEX(Inventory!$B$2:$B$9,MATCH(D128,Inventory!$A$2:$A$9,0))</f>
        <v/>
      </c>
      <c r="F128" t="inlineStr">
        <is>
          <t>Americas</t>
        </is>
      </c>
      <c r="G128" t="inlineStr">
        <is>
          <t>Sarah Collins</t>
        </is>
      </c>
      <c r="H128" t="n">
        <v>2</v>
      </c>
      <c r="I128" s="22">
        <f>INDEX(Inventory!$D$2:$D$9,MATCH(D128,Inventory!$A$2:$A$9,0))</f>
        <v/>
      </c>
      <c r="J128" s="23">
        <f>H128*I128</f>
        <v/>
      </c>
      <c r="K128" s="22">
        <f>INDEX(Inventory!$C$2:$C$9,MATCH(D128,Inventory!$A$2:$A$9,0))</f>
        <v/>
      </c>
      <c r="L128" s="23">
        <f>J128-H128*K128</f>
        <v/>
      </c>
    </row>
    <row r="129">
      <c r="A129" s="24" t="n">
        <v>46291</v>
      </c>
      <c r="B129" s="25" t="inlineStr">
        <is>
          <t>SO-1128</t>
        </is>
      </c>
      <c r="C129" s="25">
        <f>TEXT(A129,"mmm yyyy")</f>
        <v/>
      </c>
      <c r="D129" s="25" t="inlineStr">
        <is>
          <t>Wireless Mouse</t>
        </is>
      </c>
      <c r="E129" s="25">
        <f>INDEX(Inventory!$B$2:$B$9,MATCH(D129,Inventory!$A$2:$A$9,0))</f>
        <v/>
      </c>
      <c r="F129" s="25" t="inlineStr">
        <is>
          <t>Europe</t>
        </is>
      </c>
      <c r="G129" s="25" t="inlineStr">
        <is>
          <t>Omar Haddad</t>
        </is>
      </c>
      <c r="H129" s="25" t="n">
        <v>14</v>
      </c>
      <c r="I129" s="26">
        <f>INDEX(Inventory!$D$2:$D$9,MATCH(D129,Inventory!$A$2:$A$9,0))</f>
        <v/>
      </c>
      <c r="J129" s="27">
        <f>H129*I129</f>
        <v/>
      </c>
      <c r="K129" s="26">
        <f>INDEX(Inventory!$C$2:$C$9,MATCH(D129,Inventory!$A$2:$A$9,0))</f>
        <v/>
      </c>
      <c r="L129" s="27">
        <f>J129-H129*K129</f>
        <v/>
      </c>
    </row>
    <row r="130">
      <c r="A130" s="21" t="n">
        <v>46292</v>
      </c>
      <c r="B130" t="inlineStr">
        <is>
          <t>SO-1129</t>
        </is>
      </c>
      <c r="C130">
        <f>TEXT(A130,"mmm yyyy")</f>
        <v/>
      </c>
      <c r="D130" t="inlineStr">
        <is>
          <t>ANC Headset</t>
        </is>
      </c>
      <c r="E130">
        <f>INDEX(Inventory!$B$2:$B$9,MATCH(D130,Inventory!$A$2:$A$9,0))</f>
        <v/>
      </c>
      <c r="F130" t="inlineStr">
        <is>
          <t>Americas</t>
        </is>
      </c>
      <c r="G130" t="inlineStr">
        <is>
          <t>Sarah Collins</t>
        </is>
      </c>
      <c r="H130" t="n">
        <v>2</v>
      </c>
      <c r="I130" s="22">
        <f>INDEX(Inventory!$D$2:$D$9,MATCH(D130,Inventory!$A$2:$A$9,0))</f>
        <v/>
      </c>
      <c r="J130" s="23">
        <f>H130*I130</f>
        <v/>
      </c>
      <c r="K130" s="22">
        <f>INDEX(Inventory!$C$2:$C$9,MATCH(D130,Inventory!$A$2:$A$9,0))</f>
        <v/>
      </c>
      <c r="L130" s="23">
        <f>J130-H130*K130</f>
        <v/>
      </c>
    </row>
    <row r="131">
      <c r="A131" s="24" t="n">
        <v>46293</v>
      </c>
      <c r="B131" s="25" t="inlineStr">
        <is>
          <t>SO-1130</t>
        </is>
      </c>
      <c r="C131" s="25">
        <f>TEXT(A131,"mmm yyyy")</f>
        <v/>
      </c>
      <c r="D131" s="25" t="inlineStr">
        <is>
          <t>27in Monitor</t>
        </is>
      </c>
      <c r="E131" s="25">
        <f>INDEX(Inventory!$B$2:$B$9,MATCH(D131,Inventory!$A$2:$A$9,0))</f>
        <v/>
      </c>
      <c r="F131" s="25" t="inlineStr">
        <is>
          <t>Asia Pacific</t>
        </is>
      </c>
      <c r="G131" s="25" t="inlineStr">
        <is>
          <t>Sarah Collins</t>
        </is>
      </c>
      <c r="H131" s="25" t="n">
        <v>4</v>
      </c>
      <c r="I131" s="26">
        <f>INDEX(Inventory!$D$2:$D$9,MATCH(D131,Inventory!$A$2:$A$9,0))</f>
        <v/>
      </c>
      <c r="J131" s="27">
        <f>H131*I131</f>
        <v/>
      </c>
      <c r="K131" s="26">
        <f>INDEX(Inventory!$C$2:$C$9,MATCH(D131,Inventory!$A$2:$A$9,0))</f>
        <v/>
      </c>
      <c r="L131" s="27">
        <f>J131-H131*K131</f>
        <v/>
      </c>
    </row>
    <row r="132">
      <c r="A132" s="21" t="n">
        <v>46293</v>
      </c>
      <c r="B132" t="inlineStr">
        <is>
          <t>SO-1131</t>
        </is>
      </c>
      <c r="C132">
        <f>TEXT(A132,"mmm yyyy")</f>
        <v/>
      </c>
      <c r="D132" t="inlineStr">
        <is>
          <t>Webcam HD</t>
        </is>
      </c>
      <c r="E132">
        <f>INDEX(Inventory!$B$2:$B$9,MATCH(D132,Inventory!$A$2:$A$9,0))</f>
        <v/>
      </c>
      <c r="F132" t="inlineStr">
        <is>
          <t>Americas</t>
        </is>
      </c>
      <c r="G132" t="inlineStr">
        <is>
          <t>Daniel Okafor</t>
        </is>
      </c>
      <c r="H132" t="n">
        <v>3</v>
      </c>
      <c r="I132" s="22">
        <f>INDEX(Inventory!$D$2:$D$9,MATCH(D132,Inventory!$A$2:$A$9,0))</f>
        <v/>
      </c>
      <c r="J132" s="23">
        <f>H132*I132</f>
        <v/>
      </c>
      <c r="K132" s="22">
        <f>INDEX(Inventory!$C$2:$C$9,MATCH(D132,Inventory!$A$2:$A$9,0))</f>
        <v/>
      </c>
      <c r="L132" s="23">
        <f>J132-H132*K132</f>
        <v/>
      </c>
    </row>
    <row r="133">
      <c r="A133" s="24" t="n">
        <v>46294</v>
      </c>
      <c r="B133" s="25" t="inlineStr">
        <is>
          <t>SO-1132</t>
        </is>
      </c>
      <c r="C133" s="25">
        <f>TEXT(A133,"mmm yyyy")</f>
        <v/>
      </c>
      <c r="D133" s="25" t="inlineStr">
        <is>
          <t>Mech. Keyboard</t>
        </is>
      </c>
      <c r="E133" s="25">
        <f>INDEX(Inventory!$B$2:$B$9,MATCH(D133,Inventory!$A$2:$A$9,0))</f>
        <v/>
      </c>
      <c r="F133" s="25" t="inlineStr">
        <is>
          <t>Middle East</t>
        </is>
      </c>
      <c r="G133" s="25" t="inlineStr">
        <is>
          <t>Daniel Okafor</t>
        </is>
      </c>
      <c r="H133" s="25" t="n">
        <v>4</v>
      </c>
      <c r="I133" s="26">
        <f>INDEX(Inventory!$D$2:$D$9,MATCH(D133,Inventory!$A$2:$A$9,0))</f>
        <v/>
      </c>
      <c r="J133" s="27">
        <f>H133*I133</f>
        <v/>
      </c>
      <c r="K133" s="26">
        <f>INDEX(Inventory!$C$2:$C$9,MATCH(D133,Inventory!$A$2:$A$9,0))</f>
        <v/>
      </c>
      <c r="L133" s="27">
        <f>J133-H133*K133</f>
        <v/>
      </c>
    </row>
    <row r="134">
      <c r="A134" s="21" t="n">
        <v>46295</v>
      </c>
      <c r="B134" t="inlineStr">
        <is>
          <t>SO-1133</t>
        </is>
      </c>
      <c r="C134">
        <f>TEXT(A134,"mmm yyyy")</f>
        <v/>
      </c>
      <c r="D134" t="inlineStr">
        <is>
          <t>Wireless Mouse</t>
        </is>
      </c>
      <c r="E134">
        <f>INDEX(Inventory!$B$2:$B$9,MATCH(D134,Inventory!$A$2:$A$9,0))</f>
        <v/>
      </c>
      <c r="F134" t="inlineStr">
        <is>
          <t>Middle East</t>
        </is>
      </c>
      <c r="G134" t="inlineStr">
        <is>
          <t>Lucas Meyer</t>
        </is>
      </c>
      <c r="H134" t="n">
        <v>14</v>
      </c>
      <c r="I134" s="22">
        <f>INDEX(Inventory!$D$2:$D$9,MATCH(D134,Inventory!$A$2:$A$9,0))</f>
        <v/>
      </c>
      <c r="J134" s="23">
        <f>H134*I134</f>
        <v/>
      </c>
      <c r="K134" s="22">
        <f>INDEX(Inventory!$C$2:$C$9,MATCH(D134,Inventory!$A$2:$A$9,0))</f>
        <v/>
      </c>
      <c r="L134" s="23">
        <f>J134-H134*K134</f>
        <v/>
      </c>
    </row>
    <row r="135">
      <c r="A135" s="24" t="n">
        <v>46296</v>
      </c>
      <c r="B135" s="25" t="inlineStr">
        <is>
          <t>SO-1134</t>
        </is>
      </c>
      <c r="C135" s="25">
        <f>TEXT(A135,"mmm yyyy")</f>
        <v/>
      </c>
      <c r="D135" s="25" t="inlineStr">
        <is>
          <t>USB-C Hub</t>
        </is>
      </c>
      <c r="E135" s="25">
        <f>INDEX(Inventory!$B$2:$B$9,MATCH(D135,Inventory!$A$2:$A$9,0))</f>
        <v/>
      </c>
      <c r="F135" s="25" t="inlineStr">
        <is>
          <t>Asia Pacific</t>
        </is>
      </c>
      <c r="G135" s="25" t="inlineStr">
        <is>
          <t>Omar Haddad</t>
        </is>
      </c>
      <c r="H135" s="25" t="n">
        <v>6</v>
      </c>
      <c r="I135" s="26">
        <f>INDEX(Inventory!$D$2:$D$9,MATCH(D135,Inventory!$A$2:$A$9,0))</f>
        <v/>
      </c>
      <c r="J135" s="27">
        <f>H135*I135</f>
        <v/>
      </c>
      <c r="K135" s="26">
        <f>INDEX(Inventory!$C$2:$C$9,MATCH(D135,Inventory!$A$2:$A$9,0))</f>
        <v/>
      </c>
      <c r="L135" s="27">
        <f>J135-H135*K135</f>
        <v/>
      </c>
    </row>
    <row r="136">
      <c r="A136" s="21" t="n">
        <v>46296</v>
      </c>
      <c r="B136" t="inlineStr">
        <is>
          <t>SO-1135</t>
        </is>
      </c>
      <c r="C136">
        <f>TEXT(A136,"mmm yyyy")</f>
        <v/>
      </c>
      <c r="D136" t="inlineStr">
        <is>
          <t>BT Speaker</t>
        </is>
      </c>
      <c r="E136">
        <f>INDEX(Inventory!$B$2:$B$9,MATCH(D136,Inventory!$A$2:$A$9,0))</f>
        <v/>
      </c>
      <c r="F136" t="inlineStr">
        <is>
          <t>Asia Pacific</t>
        </is>
      </c>
      <c r="G136" t="inlineStr">
        <is>
          <t>Lucas Meyer</t>
        </is>
      </c>
      <c r="H136" t="n">
        <v>6</v>
      </c>
      <c r="I136" s="22">
        <f>INDEX(Inventory!$D$2:$D$9,MATCH(D136,Inventory!$A$2:$A$9,0))</f>
        <v/>
      </c>
      <c r="J136" s="23">
        <f>H136*I136</f>
        <v/>
      </c>
      <c r="K136" s="22">
        <f>INDEX(Inventory!$C$2:$C$9,MATCH(D136,Inventory!$A$2:$A$9,0))</f>
        <v/>
      </c>
      <c r="L136" s="23">
        <f>J136-H136*K136</f>
        <v/>
      </c>
    </row>
    <row r="137">
      <c r="A137" s="24" t="n">
        <v>46296</v>
      </c>
      <c r="B137" s="25" t="inlineStr">
        <is>
          <t>SO-1136</t>
        </is>
      </c>
      <c r="C137" s="25">
        <f>TEXT(A137,"mmm yyyy")</f>
        <v/>
      </c>
      <c r="D137" s="25" t="inlineStr">
        <is>
          <t>Webcam HD</t>
        </is>
      </c>
      <c r="E137" s="25">
        <f>INDEX(Inventory!$B$2:$B$9,MATCH(D137,Inventory!$A$2:$A$9,0))</f>
        <v/>
      </c>
      <c r="F137" s="25" t="inlineStr">
        <is>
          <t>Americas</t>
        </is>
      </c>
      <c r="G137" s="25" t="inlineStr">
        <is>
          <t>Daniel Okafor</t>
        </is>
      </c>
      <c r="H137" s="25" t="n">
        <v>7</v>
      </c>
      <c r="I137" s="26">
        <f>INDEX(Inventory!$D$2:$D$9,MATCH(D137,Inventory!$A$2:$A$9,0))</f>
        <v/>
      </c>
      <c r="J137" s="27">
        <f>H137*I137</f>
        <v/>
      </c>
      <c r="K137" s="26">
        <f>INDEX(Inventory!$C$2:$C$9,MATCH(D137,Inventory!$A$2:$A$9,0))</f>
        <v/>
      </c>
      <c r="L137" s="27">
        <f>J137-H137*K137</f>
        <v/>
      </c>
    </row>
    <row r="138">
      <c r="A138" s="21" t="n">
        <v>46297</v>
      </c>
      <c r="B138" t="inlineStr">
        <is>
          <t>SO-1137</t>
        </is>
      </c>
      <c r="C138">
        <f>TEXT(A138,"mmm yyyy")</f>
        <v/>
      </c>
      <c r="D138" t="inlineStr">
        <is>
          <t>Wireless Mouse</t>
        </is>
      </c>
      <c r="E138">
        <f>INDEX(Inventory!$B$2:$B$9,MATCH(D138,Inventory!$A$2:$A$9,0))</f>
        <v/>
      </c>
      <c r="F138" t="inlineStr">
        <is>
          <t>Asia Pacific</t>
        </is>
      </c>
      <c r="G138" t="inlineStr">
        <is>
          <t>Mei Tanaka</t>
        </is>
      </c>
      <c r="H138" t="n">
        <v>14</v>
      </c>
      <c r="I138" s="22">
        <f>INDEX(Inventory!$D$2:$D$9,MATCH(D138,Inventory!$A$2:$A$9,0))</f>
        <v/>
      </c>
      <c r="J138" s="23">
        <f>H138*I138</f>
        <v/>
      </c>
      <c r="K138" s="22">
        <f>INDEX(Inventory!$C$2:$C$9,MATCH(D138,Inventory!$A$2:$A$9,0))</f>
        <v/>
      </c>
      <c r="L138" s="23">
        <f>J138-H138*K138</f>
        <v/>
      </c>
    </row>
    <row r="139">
      <c r="A139" s="24" t="n">
        <v>46297</v>
      </c>
      <c r="B139" s="25" t="inlineStr">
        <is>
          <t>SO-1138</t>
        </is>
      </c>
      <c r="C139" s="25">
        <f>TEXT(A139,"mmm yyyy")</f>
        <v/>
      </c>
      <c r="D139" s="25" t="inlineStr">
        <is>
          <t>Webcam HD</t>
        </is>
      </c>
      <c r="E139" s="25">
        <f>INDEX(Inventory!$B$2:$B$9,MATCH(D139,Inventory!$A$2:$A$9,0))</f>
        <v/>
      </c>
      <c r="F139" s="25" t="inlineStr">
        <is>
          <t>Asia Pacific</t>
        </is>
      </c>
      <c r="G139" s="25" t="inlineStr">
        <is>
          <t>Sarah Collins</t>
        </is>
      </c>
      <c r="H139" s="25" t="n">
        <v>3</v>
      </c>
      <c r="I139" s="26">
        <f>INDEX(Inventory!$D$2:$D$9,MATCH(D139,Inventory!$A$2:$A$9,0))</f>
        <v/>
      </c>
      <c r="J139" s="27">
        <f>H139*I139</f>
        <v/>
      </c>
      <c r="K139" s="26">
        <f>INDEX(Inventory!$C$2:$C$9,MATCH(D139,Inventory!$A$2:$A$9,0))</f>
        <v/>
      </c>
      <c r="L139" s="27">
        <f>J139-H139*K139</f>
        <v/>
      </c>
    </row>
    <row r="140">
      <c r="A140" s="21" t="n">
        <v>46297</v>
      </c>
      <c r="B140" t="inlineStr">
        <is>
          <t>SO-1139</t>
        </is>
      </c>
      <c r="C140">
        <f>TEXT(A140,"mmm yyyy")</f>
        <v/>
      </c>
      <c r="D140" t="inlineStr">
        <is>
          <t>Mech. Keyboard</t>
        </is>
      </c>
      <c r="E140">
        <f>INDEX(Inventory!$B$2:$B$9,MATCH(D140,Inventory!$A$2:$A$9,0))</f>
        <v/>
      </c>
      <c r="F140" t="inlineStr">
        <is>
          <t>Europe</t>
        </is>
      </c>
      <c r="G140" t="inlineStr">
        <is>
          <t>Lucas Meyer</t>
        </is>
      </c>
      <c r="H140" t="n">
        <v>2</v>
      </c>
      <c r="I140" s="22">
        <f>INDEX(Inventory!$D$2:$D$9,MATCH(D140,Inventory!$A$2:$A$9,0))</f>
        <v/>
      </c>
      <c r="J140" s="23">
        <f>H140*I140</f>
        <v/>
      </c>
      <c r="K140" s="22">
        <f>INDEX(Inventory!$C$2:$C$9,MATCH(D140,Inventory!$A$2:$A$9,0))</f>
        <v/>
      </c>
      <c r="L140" s="23">
        <f>J140-H140*K140</f>
        <v/>
      </c>
    </row>
    <row r="141">
      <c r="A141" s="24" t="n">
        <v>46298</v>
      </c>
      <c r="B141" s="25" t="inlineStr">
        <is>
          <t>SO-1140</t>
        </is>
      </c>
      <c r="C141" s="25">
        <f>TEXT(A141,"mmm yyyy")</f>
        <v/>
      </c>
      <c r="D141" s="25" t="inlineStr">
        <is>
          <t>27in Monitor</t>
        </is>
      </c>
      <c r="E141" s="25">
        <f>INDEX(Inventory!$B$2:$B$9,MATCH(D141,Inventory!$A$2:$A$9,0))</f>
        <v/>
      </c>
      <c r="F141" s="25" t="inlineStr">
        <is>
          <t>Americas</t>
        </is>
      </c>
      <c r="G141" s="25" t="inlineStr">
        <is>
          <t>Omar Haddad</t>
        </is>
      </c>
      <c r="H141" s="25" t="n">
        <v>3</v>
      </c>
      <c r="I141" s="26">
        <f>INDEX(Inventory!$D$2:$D$9,MATCH(D141,Inventory!$A$2:$A$9,0))</f>
        <v/>
      </c>
      <c r="J141" s="27">
        <f>H141*I141</f>
        <v/>
      </c>
      <c r="K141" s="26">
        <f>INDEX(Inventory!$C$2:$C$9,MATCH(D141,Inventory!$A$2:$A$9,0))</f>
        <v/>
      </c>
      <c r="L141" s="27">
        <f>J141-H141*K141</f>
        <v/>
      </c>
    </row>
    <row r="142">
      <c r="A142" s="21" t="n">
        <v>46300</v>
      </c>
      <c r="B142" t="inlineStr">
        <is>
          <t>SO-1141</t>
        </is>
      </c>
      <c r="C142">
        <f>TEXT(A142,"mmm yyyy")</f>
        <v/>
      </c>
      <c r="D142" t="inlineStr">
        <is>
          <t>Mech. Keyboard</t>
        </is>
      </c>
      <c r="E142">
        <f>INDEX(Inventory!$B$2:$B$9,MATCH(D142,Inventory!$A$2:$A$9,0))</f>
        <v/>
      </c>
      <c r="F142" t="inlineStr">
        <is>
          <t>Europe</t>
        </is>
      </c>
      <c r="G142" t="inlineStr">
        <is>
          <t>Sarah Collins</t>
        </is>
      </c>
      <c r="H142" t="n">
        <v>5</v>
      </c>
      <c r="I142" s="22">
        <f>INDEX(Inventory!$D$2:$D$9,MATCH(D142,Inventory!$A$2:$A$9,0))</f>
        <v/>
      </c>
      <c r="J142" s="23">
        <f>H142*I142</f>
        <v/>
      </c>
      <c r="K142" s="22">
        <f>INDEX(Inventory!$C$2:$C$9,MATCH(D142,Inventory!$A$2:$A$9,0))</f>
        <v/>
      </c>
      <c r="L142" s="23">
        <f>J142-H142*K142</f>
        <v/>
      </c>
    </row>
    <row r="143">
      <c r="A143" s="24" t="n">
        <v>46300</v>
      </c>
      <c r="B143" s="25" t="inlineStr">
        <is>
          <t>SO-1142</t>
        </is>
      </c>
      <c r="C143" s="25">
        <f>TEXT(A143,"mmm yyyy")</f>
        <v/>
      </c>
      <c r="D143" s="25" t="inlineStr">
        <is>
          <t>27in Monitor</t>
        </is>
      </c>
      <c r="E143" s="25">
        <f>INDEX(Inventory!$B$2:$B$9,MATCH(D143,Inventory!$A$2:$A$9,0))</f>
        <v/>
      </c>
      <c r="F143" s="25" t="inlineStr">
        <is>
          <t>Middle East</t>
        </is>
      </c>
      <c r="G143" s="25" t="inlineStr">
        <is>
          <t>Mei Tanaka</t>
        </is>
      </c>
      <c r="H143" s="25" t="n">
        <v>4</v>
      </c>
      <c r="I143" s="26">
        <f>INDEX(Inventory!$D$2:$D$9,MATCH(D143,Inventory!$A$2:$A$9,0))</f>
        <v/>
      </c>
      <c r="J143" s="27">
        <f>H143*I143</f>
        <v/>
      </c>
      <c r="K143" s="26">
        <f>INDEX(Inventory!$C$2:$C$9,MATCH(D143,Inventory!$A$2:$A$9,0))</f>
        <v/>
      </c>
      <c r="L143" s="27">
        <f>J143-H143*K143</f>
        <v/>
      </c>
    </row>
    <row r="144">
      <c r="A144" s="21" t="n">
        <v>46300</v>
      </c>
      <c r="B144" t="inlineStr">
        <is>
          <t>SO-1143</t>
        </is>
      </c>
      <c r="C144">
        <f>TEXT(A144,"mmm yyyy")</f>
        <v/>
      </c>
      <c r="D144" t="inlineStr">
        <is>
          <t>BT Speaker</t>
        </is>
      </c>
      <c r="E144">
        <f>INDEX(Inventory!$B$2:$B$9,MATCH(D144,Inventory!$A$2:$A$9,0))</f>
        <v/>
      </c>
      <c r="F144" t="inlineStr">
        <is>
          <t>Americas</t>
        </is>
      </c>
      <c r="G144" t="inlineStr">
        <is>
          <t>Daniel Okafor</t>
        </is>
      </c>
      <c r="H144" t="n">
        <v>6</v>
      </c>
      <c r="I144" s="22">
        <f>INDEX(Inventory!$D$2:$D$9,MATCH(D144,Inventory!$A$2:$A$9,0))</f>
        <v/>
      </c>
      <c r="J144" s="23">
        <f>H144*I144</f>
        <v/>
      </c>
      <c r="K144" s="22">
        <f>INDEX(Inventory!$C$2:$C$9,MATCH(D144,Inventory!$A$2:$A$9,0))</f>
        <v/>
      </c>
      <c r="L144" s="23">
        <f>J144-H144*K144</f>
        <v/>
      </c>
    </row>
    <row r="145">
      <c r="A145" s="24" t="n">
        <v>46300</v>
      </c>
      <c r="B145" s="25" t="inlineStr">
        <is>
          <t>SO-1144</t>
        </is>
      </c>
      <c r="C145" s="25">
        <f>TEXT(A145,"mmm yyyy")</f>
        <v/>
      </c>
      <c r="D145" s="25" t="inlineStr">
        <is>
          <t>Mech. Keyboard</t>
        </is>
      </c>
      <c r="E145" s="25">
        <f>INDEX(Inventory!$B$2:$B$9,MATCH(D145,Inventory!$A$2:$A$9,0))</f>
        <v/>
      </c>
      <c r="F145" s="25" t="inlineStr">
        <is>
          <t>Europe</t>
        </is>
      </c>
      <c r="G145" s="25" t="inlineStr">
        <is>
          <t>Lucas Meyer</t>
        </is>
      </c>
      <c r="H145" s="25" t="n">
        <v>6</v>
      </c>
      <c r="I145" s="26">
        <f>INDEX(Inventory!$D$2:$D$9,MATCH(D145,Inventory!$A$2:$A$9,0))</f>
        <v/>
      </c>
      <c r="J145" s="27">
        <f>H145*I145</f>
        <v/>
      </c>
      <c r="K145" s="26">
        <f>INDEX(Inventory!$C$2:$C$9,MATCH(D145,Inventory!$A$2:$A$9,0))</f>
        <v/>
      </c>
      <c r="L145" s="27">
        <f>J145-H145*K145</f>
        <v/>
      </c>
    </row>
    <row r="146">
      <c r="A146" s="21" t="n">
        <v>46301</v>
      </c>
      <c r="B146" t="inlineStr">
        <is>
          <t>SO-1145</t>
        </is>
      </c>
      <c r="C146">
        <f>TEXT(A146,"mmm yyyy")</f>
        <v/>
      </c>
      <c r="D146" t="inlineStr">
        <is>
          <t>Webcam HD</t>
        </is>
      </c>
      <c r="E146">
        <f>INDEX(Inventory!$B$2:$B$9,MATCH(D146,Inventory!$A$2:$A$9,0))</f>
        <v/>
      </c>
      <c r="F146" t="inlineStr">
        <is>
          <t>Americas</t>
        </is>
      </c>
      <c r="G146" t="inlineStr">
        <is>
          <t>Omar Haddad</t>
        </is>
      </c>
      <c r="H146" t="n">
        <v>7</v>
      </c>
      <c r="I146" s="22">
        <f>INDEX(Inventory!$D$2:$D$9,MATCH(D146,Inventory!$A$2:$A$9,0))</f>
        <v/>
      </c>
      <c r="J146" s="23">
        <f>H146*I146</f>
        <v/>
      </c>
      <c r="K146" s="22">
        <f>INDEX(Inventory!$C$2:$C$9,MATCH(D146,Inventory!$A$2:$A$9,0))</f>
        <v/>
      </c>
      <c r="L146" s="23">
        <f>J146-H146*K146</f>
        <v/>
      </c>
    </row>
    <row r="147">
      <c r="A147" s="24" t="n">
        <v>46302</v>
      </c>
      <c r="B147" s="25" t="inlineStr">
        <is>
          <t>SO-1146</t>
        </is>
      </c>
      <c r="C147" s="25">
        <f>TEXT(A147,"mmm yyyy")</f>
        <v/>
      </c>
      <c r="D147" s="25" t="inlineStr">
        <is>
          <t>27in Monitor</t>
        </is>
      </c>
      <c r="E147" s="25">
        <f>INDEX(Inventory!$B$2:$B$9,MATCH(D147,Inventory!$A$2:$A$9,0))</f>
        <v/>
      </c>
      <c r="F147" s="25" t="inlineStr">
        <is>
          <t>Asia Pacific</t>
        </is>
      </c>
      <c r="G147" s="25" t="inlineStr">
        <is>
          <t>Omar Haddad</t>
        </is>
      </c>
      <c r="H147" s="25" t="n">
        <v>1</v>
      </c>
      <c r="I147" s="26">
        <f>INDEX(Inventory!$D$2:$D$9,MATCH(D147,Inventory!$A$2:$A$9,0))</f>
        <v/>
      </c>
      <c r="J147" s="27">
        <f>H147*I147</f>
        <v/>
      </c>
      <c r="K147" s="26">
        <f>INDEX(Inventory!$C$2:$C$9,MATCH(D147,Inventory!$A$2:$A$9,0))</f>
        <v/>
      </c>
      <c r="L147" s="27">
        <f>J147-H147*K147</f>
        <v/>
      </c>
    </row>
    <row r="148">
      <c r="A148" s="21" t="n">
        <v>46303</v>
      </c>
      <c r="B148" t="inlineStr">
        <is>
          <t>SO-1147</t>
        </is>
      </c>
      <c r="C148">
        <f>TEXT(A148,"mmm yyyy")</f>
        <v/>
      </c>
      <c r="D148" t="inlineStr">
        <is>
          <t>USB-C Hub</t>
        </is>
      </c>
      <c r="E148">
        <f>INDEX(Inventory!$B$2:$B$9,MATCH(D148,Inventory!$A$2:$A$9,0))</f>
        <v/>
      </c>
      <c r="F148" t="inlineStr">
        <is>
          <t>Europe</t>
        </is>
      </c>
      <c r="G148" t="inlineStr">
        <is>
          <t>Priya Nair</t>
        </is>
      </c>
      <c r="H148" t="n">
        <v>11</v>
      </c>
      <c r="I148" s="22">
        <f>INDEX(Inventory!$D$2:$D$9,MATCH(D148,Inventory!$A$2:$A$9,0))</f>
        <v/>
      </c>
      <c r="J148" s="23">
        <f>H148*I148</f>
        <v/>
      </c>
      <c r="K148" s="22">
        <f>INDEX(Inventory!$C$2:$C$9,MATCH(D148,Inventory!$A$2:$A$9,0))</f>
        <v/>
      </c>
      <c r="L148" s="23">
        <f>J148-H148*K148</f>
        <v/>
      </c>
    </row>
    <row r="149">
      <c r="A149" s="24" t="n">
        <v>46303</v>
      </c>
      <c r="B149" s="25" t="inlineStr">
        <is>
          <t>SO-1148</t>
        </is>
      </c>
      <c r="C149" s="25">
        <f>TEXT(A149,"mmm yyyy")</f>
        <v/>
      </c>
      <c r="D149" s="25" t="inlineStr">
        <is>
          <t>BT Speaker</t>
        </is>
      </c>
      <c r="E149" s="25">
        <f>INDEX(Inventory!$B$2:$B$9,MATCH(D149,Inventory!$A$2:$A$9,0))</f>
        <v/>
      </c>
      <c r="F149" s="25" t="inlineStr">
        <is>
          <t>Asia Pacific</t>
        </is>
      </c>
      <c r="G149" s="25" t="inlineStr">
        <is>
          <t>Mei Tanaka</t>
        </is>
      </c>
      <c r="H149" s="25" t="n">
        <v>2</v>
      </c>
      <c r="I149" s="26">
        <f>INDEX(Inventory!$D$2:$D$9,MATCH(D149,Inventory!$A$2:$A$9,0))</f>
        <v/>
      </c>
      <c r="J149" s="27">
        <f>H149*I149</f>
        <v/>
      </c>
      <c r="K149" s="26">
        <f>INDEX(Inventory!$C$2:$C$9,MATCH(D149,Inventory!$A$2:$A$9,0))</f>
        <v/>
      </c>
      <c r="L149" s="27">
        <f>J149-H149*K149</f>
        <v/>
      </c>
    </row>
    <row r="150">
      <c r="A150" s="21" t="n">
        <v>46303</v>
      </c>
      <c r="B150" t="inlineStr">
        <is>
          <t>SO-1149</t>
        </is>
      </c>
      <c r="C150">
        <f>TEXT(A150,"mmm yyyy")</f>
        <v/>
      </c>
      <c r="D150" t="inlineStr">
        <is>
          <t>Wireless Mouse</t>
        </is>
      </c>
      <c r="E150">
        <f>INDEX(Inventory!$B$2:$B$9,MATCH(D150,Inventory!$A$2:$A$9,0))</f>
        <v/>
      </c>
      <c r="F150" t="inlineStr">
        <is>
          <t>Americas</t>
        </is>
      </c>
      <c r="G150" t="inlineStr">
        <is>
          <t>Priya Nair</t>
        </is>
      </c>
      <c r="H150" t="n">
        <v>10</v>
      </c>
      <c r="I150" s="22">
        <f>INDEX(Inventory!$D$2:$D$9,MATCH(D150,Inventory!$A$2:$A$9,0))</f>
        <v/>
      </c>
      <c r="J150" s="23">
        <f>H150*I150</f>
        <v/>
      </c>
      <c r="K150" s="22">
        <f>INDEX(Inventory!$C$2:$C$9,MATCH(D150,Inventory!$A$2:$A$9,0))</f>
        <v/>
      </c>
      <c r="L150" s="23">
        <f>J150-H150*K150</f>
        <v/>
      </c>
    </row>
    <row r="151">
      <c r="A151" s="24" t="n">
        <v>46303</v>
      </c>
      <c r="B151" s="25" t="inlineStr">
        <is>
          <t>SO-1150</t>
        </is>
      </c>
      <c r="C151" s="25">
        <f>TEXT(A151,"mmm yyyy")</f>
        <v/>
      </c>
      <c r="D151" s="25" t="inlineStr">
        <is>
          <t>27in Monitor</t>
        </is>
      </c>
      <c r="E151" s="25">
        <f>INDEX(Inventory!$B$2:$B$9,MATCH(D151,Inventory!$A$2:$A$9,0))</f>
        <v/>
      </c>
      <c r="F151" s="25" t="inlineStr">
        <is>
          <t>Europe</t>
        </is>
      </c>
      <c r="G151" s="25" t="inlineStr">
        <is>
          <t>Omar Haddad</t>
        </is>
      </c>
      <c r="H151" s="25" t="n">
        <v>4</v>
      </c>
      <c r="I151" s="26">
        <f>INDEX(Inventory!$D$2:$D$9,MATCH(D151,Inventory!$A$2:$A$9,0))</f>
        <v/>
      </c>
      <c r="J151" s="27">
        <f>H151*I151</f>
        <v/>
      </c>
      <c r="K151" s="26">
        <f>INDEX(Inventory!$C$2:$C$9,MATCH(D151,Inventory!$A$2:$A$9,0))</f>
        <v/>
      </c>
      <c r="L151" s="27">
        <f>J151-H151*K151</f>
        <v/>
      </c>
    </row>
    <row r="152">
      <c r="A152" s="21" t="n">
        <v>46304</v>
      </c>
      <c r="B152" t="inlineStr">
        <is>
          <t>SO-1151</t>
        </is>
      </c>
      <c r="C152">
        <f>TEXT(A152,"mmm yyyy")</f>
        <v/>
      </c>
      <c r="D152" t="inlineStr">
        <is>
          <t>Webcam HD</t>
        </is>
      </c>
      <c r="E152">
        <f>INDEX(Inventory!$B$2:$B$9,MATCH(D152,Inventory!$A$2:$A$9,0))</f>
        <v/>
      </c>
      <c r="F152" t="inlineStr">
        <is>
          <t>Europe</t>
        </is>
      </c>
      <c r="G152" t="inlineStr">
        <is>
          <t>Daniel Okafor</t>
        </is>
      </c>
      <c r="H152" t="n">
        <v>4</v>
      </c>
      <c r="I152" s="22">
        <f>INDEX(Inventory!$D$2:$D$9,MATCH(D152,Inventory!$A$2:$A$9,0))</f>
        <v/>
      </c>
      <c r="J152" s="23">
        <f>H152*I152</f>
        <v/>
      </c>
      <c r="K152" s="22">
        <f>INDEX(Inventory!$C$2:$C$9,MATCH(D152,Inventory!$A$2:$A$9,0))</f>
        <v/>
      </c>
      <c r="L152" s="23">
        <f>J152-H152*K152</f>
        <v/>
      </c>
    </row>
    <row r="153">
      <c r="A153" s="24" t="n">
        <v>46305</v>
      </c>
      <c r="B153" s="25" t="inlineStr">
        <is>
          <t>SO-1152</t>
        </is>
      </c>
      <c r="C153" s="25">
        <f>TEXT(A153,"mmm yyyy")</f>
        <v/>
      </c>
      <c r="D153" s="25" t="inlineStr">
        <is>
          <t>Wireless Mouse</t>
        </is>
      </c>
      <c r="E153" s="25">
        <f>INDEX(Inventory!$B$2:$B$9,MATCH(D153,Inventory!$A$2:$A$9,0))</f>
        <v/>
      </c>
      <c r="F153" s="25" t="inlineStr">
        <is>
          <t>Americas</t>
        </is>
      </c>
      <c r="G153" s="25" t="inlineStr">
        <is>
          <t>Sarah Collins</t>
        </is>
      </c>
      <c r="H153" s="25" t="n">
        <v>5</v>
      </c>
      <c r="I153" s="26">
        <f>INDEX(Inventory!$D$2:$D$9,MATCH(D153,Inventory!$A$2:$A$9,0))</f>
        <v/>
      </c>
      <c r="J153" s="27">
        <f>H153*I153</f>
        <v/>
      </c>
      <c r="K153" s="26">
        <f>INDEX(Inventory!$C$2:$C$9,MATCH(D153,Inventory!$A$2:$A$9,0))</f>
        <v/>
      </c>
      <c r="L153" s="27">
        <f>J153-H153*K153</f>
        <v/>
      </c>
    </row>
    <row r="154">
      <c r="A154" s="21" t="n">
        <v>46305</v>
      </c>
      <c r="B154" t="inlineStr">
        <is>
          <t>SO-1153</t>
        </is>
      </c>
      <c r="C154">
        <f>TEXT(A154,"mmm yyyy")</f>
        <v/>
      </c>
      <c r="D154" t="inlineStr">
        <is>
          <t>27in Monitor</t>
        </is>
      </c>
      <c r="E154">
        <f>INDEX(Inventory!$B$2:$B$9,MATCH(D154,Inventory!$A$2:$A$9,0))</f>
        <v/>
      </c>
      <c r="F154" t="inlineStr">
        <is>
          <t>Americas</t>
        </is>
      </c>
      <c r="G154" t="inlineStr">
        <is>
          <t>Sarah Collins</t>
        </is>
      </c>
      <c r="H154" t="n">
        <v>1</v>
      </c>
      <c r="I154" s="22">
        <f>INDEX(Inventory!$D$2:$D$9,MATCH(D154,Inventory!$A$2:$A$9,0))</f>
        <v/>
      </c>
      <c r="J154" s="23">
        <f>H154*I154</f>
        <v/>
      </c>
      <c r="K154" s="22">
        <f>INDEX(Inventory!$C$2:$C$9,MATCH(D154,Inventory!$A$2:$A$9,0))</f>
        <v/>
      </c>
      <c r="L154" s="23">
        <f>J154-H154*K154</f>
        <v/>
      </c>
    </row>
    <row r="155">
      <c r="A155" s="24" t="n">
        <v>46305</v>
      </c>
      <c r="B155" s="25" t="inlineStr">
        <is>
          <t>SO-1154</t>
        </is>
      </c>
      <c r="C155" s="25">
        <f>TEXT(A155,"mmm yyyy")</f>
        <v/>
      </c>
      <c r="D155" s="25" t="inlineStr">
        <is>
          <t>Laptop Stand</t>
        </is>
      </c>
      <c r="E155" s="25">
        <f>INDEX(Inventory!$B$2:$B$9,MATCH(D155,Inventory!$A$2:$A$9,0))</f>
        <v/>
      </c>
      <c r="F155" s="25" t="inlineStr">
        <is>
          <t>Europe</t>
        </is>
      </c>
      <c r="G155" s="25" t="inlineStr">
        <is>
          <t>Omar Haddad</t>
        </is>
      </c>
      <c r="H155" s="25" t="n">
        <v>7</v>
      </c>
      <c r="I155" s="26">
        <f>INDEX(Inventory!$D$2:$D$9,MATCH(D155,Inventory!$A$2:$A$9,0))</f>
        <v/>
      </c>
      <c r="J155" s="27">
        <f>H155*I155</f>
        <v/>
      </c>
      <c r="K155" s="26">
        <f>INDEX(Inventory!$C$2:$C$9,MATCH(D155,Inventory!$A$2:$A$9,0))</f>
        <v/>
      </c>
      <c r="L155" s="27">
        <f>J155-H155*K155</f>
        <v/>
      </c>
    </row>
    <row r="156">
      <c r="A156" s="21" t="n">
        <v>46307</v>
      </c>
      <c r="B156" t="inlineStr">
        <is>
          <t>SO-1155</t>
        </is>
      </c>
      <c r="C156">
        <f>TEXT(A156,"mmm yyyy")</f>
        <v/>
      </c>
      <c r="D156" t="inlineStr">
        <is>
          <t>Laptop Stand</t>
        </is>
      </c>
      <c r="E156">
        <f>INDEX(Inventory!$B$2:$B$9,MATCH(D156,Inventory!$A$2:$A$9,0))</f>
        <v/>
      </c>
      <c r="F156" t="inlineStr">
        <is>
          <t>Americas</t>
        </is>
      </c>
      <c r="G156" t="inlineStr">
        <is>
          <t>Lucas Meyer</t>
        </is>
      </c>
      <c r="H156" t="n">
        <v>5</v>
      </c>
      <c r="I156" s="22">
        <f>INDEX(Inventory!$D$2:$D$9,MATCH(D156,Inventory!$A$2:$A$9,0))</f>
        <v/>
      </c>
      <c r="J156" s="23">
        <f>H156*I156</f>
        <v/>
      </c>
      <c r="K156" s="22">
        <f>INDEX(Inventory!$C$2:$C$9,MATCH(D156,Inventory!$A$2:$A$9,0))</f>
        <v/>
      </c>
      <c r="L156" s="23">
        <f>J156-H156*K156</f>
        <v/>
      </c>
    </row>
    <row r="157">
      <c r="A157" s="24" t="n">
        <v>46307</v>
      </c>
      <c r="B157" s="25" t="inlineStr">
        <is>
          <t>SO-1156</t>
        </is>
      </c>
      <c r="C157" s="25">
        <f>TEXT(A157,"mmm yyyy")</f>
        <v/>
      </c>
      <c r="D157" s="25" t="inlineStr">
        <is>
          <t>Mech. Keyboard</t>
        </is>
      </c>
      <c r="E157" s="25">
        <f>INDEX(Inventory!$B$2:$B$9,MATCH(D157,Inventory!$A$2:$A$9,0))</f>
        <v/>
      </c>
      <c r="F157" s="25" t="inlineStr">
        <is>
          <t>Middle East</t>
        </is>
      </c>
      <c r="G157" s="25" t="inlineStr">
        <is>
          <t>Omar Haddad</t>
        </is>
      </c>
      <c r="H157" s="25" t="n">
        <v>3</v>
      </c>
      <c r="I157" s="26">
        <f>INDEX(Inventory!$D$2:$D$9,MATCH(D157,Inventory!$A$2:$A$9,0))</f>
        <v/>
      </c>
      <c r="J157" s="27">
        <f>H157*I157</f>
        <v/>
      </c>
      <c r="K157" s="26">
        <f>INDEX(Inventory!$C$2:$C$9,MATCH(D157,Inventory!$A$2:$A$9,0))</f>
        <v/>
      </c>
      <c r="L157" s="27">
        <f>J157-H157*K157</f>
        <v/>
      </c>
    </row>
    <row r="158">
      <c r="A158" s="21" t="n">
        <v>46307</v>
      </c>
      <c r="B158" t="inlineStr">
        <is>
          <t>SO-1157</t>
        </is>
      </c>
      <c r="C158">
        <f>TEXT(A158,"mmm yyyy")</f>
        <v/>
      </c>
      <c r="D158" t="inlineStr">
        <is>
          <t>USB-C Hub</t>
        </is>
      </c>
      <c r="E158">
        <f>INDEX(Inventory!$B$2:$B$9,MATCH(D158,Inventory!$A$2:$A$9,0))</f>
        <v/>
      </c>
      <c r="F158" t="inlineStr">
        <is>
          <t>Europe</t>
        </is>
      </c>
      <c r="G158" t="inlineStr">
        <is>
          <t>Mei Tanaka</t>
        </is>
      </c>
      <c r="H158" t="n">
        <v>9</v>
      </c>
      <c r="I158" s="22">
        <f>INDEX(Inventory!$D$2:$D$9,MATCH(D158,Inventory!$A$2:$A$9,0))</f>
        <v/>
      </c>
      <c r="J158" s="23">
        <f>H158*I158</f>
        <v/>
      </c>
      <c r="K158" s="22">
        <f>INDEX(Inventory!$C$2:$C$9,MATCH(D158,Inventory!$A$2:$A$9,0))</f>
        <v/>
      </c>
      <c r="L158" s="23">
        <f>J158-H158*K158</f>
        <v/>
      </c>
    </row>
    <row r="159">
      <c r="A159" s="24" t="n">
        <v>46307</v>
      </c>
      <c r="B159" s="25" t="inlineStr">
        <is>
          <t>SO-1158</t>
        </is>
      </c>
      <c r="C159" s="25">
        <f>TEXT(A159,"mmm yyyy")</f>
        <v/>
      </c>
      <c r="D159" s="25" t="inlineStr">
        <is>
          <t>Wireless Mouse</t>
        </is>
      </c>
      <c r="E159" s="25">
        <f>INDEX(Inventory!$B$2:$B$9,MATCH(D159,Inventory!$A$2:$A$9,0))</f>
        <v/>
      </c>
      <c r="F159" s="25" t="inlineStr">
        <is>
          <t>Americas</t>
        </is>
      </c>
      <c r="G159" s="25" t="inlineStr">
        <is>
          <t>Daniel Okafor</t>
        </is>
      </c>
      <c r="H159" s="25" t="n">
        <v>10</v>
      </c>
      <c r="I159" s="26">
        <f>INDEX(Inventory!$D$2:$D$9,MATCH(D159,Inventory!$A$2:$A$9,0))</f>
        <v/>
      </c>
      <c r="J159" s="27">
        <f>H159*I159</f>
        <v/>
      </c>
      <c r="K159" s="26">
        <f>INDEX(Inventory!$C$2:$C$9,MATCH(D159,Inventory!$A$2:$A$9,0))</f>
        <v/>
      </c>
      <c r="L159" s="27">
        <f>J159-H159*K159</f>
        <v/>
      </c>
    </row>
    <row r="160">
      <c r="A160" s="21" t="n">
        <v>46308</v>
      </c>
      <c r="B160" t="inlineStr">
        <is>
          <t>SO-1159</t>
        </is>
      </c>
      <c r="C160">
        <f>TEXT(A160,"mmm yyyy")</f>
        <v/>
      </c>
      <c r="D160" t="inlineStr">
        <is>
          <t>Wireless Mouse</t>
        </is>
      </c>
      <c r="E160">
        <f>INDEX(Inventory!$B$2:$B$9,MATCH(D160,Inventory!$A$2:$A$9,0))</f>
        <v/>
      </c>
      <c r="F160" t="inlineStr">
        <is>
          <t>Americas</t>
        </is>
      </c>
      <c r="G160" t="inlineStr">
        <is>
          <t>Lucas Meyer</t>
        </is>
      </c>
      <c r="H160" t="n">
        <v>12</v>
      </c>
      <c r="I160" s="22">
        <f>INDEX(Inventory!$D$2:$D$9,MATCH(D160,Inventory!$A$2:$A$9,0))</f>
        <v/>
      </c>
      <c r="J160" s="23">
        <f>H160*I160</f>
        <v/>
      </c>
      <c r="K160" s="22">
        <f>INDEX(Inventory!$C$2:$C$9,MATCH(D160,Inventory!$A$2:$A$9,0))</f>
        <v/>
      </c>
      <c r="L160" s="23">
        <f>J160-H160*K160</f>
        <v/>
      </c>
    </row>
    <row r="161">
      <c r="A161" s="24" t="n">
        <v>46308</v>
      </c>
      <c r="B161" s="25" t="inlineStr">
        <is>
          <t>SO-1160</t>
        </is>
      </c>
      <c r="C161" s="25">
        <f>TEXT(A161,"mmm yyyy")</f>
        <v/>
      </c>
      <c r="D161" s="25" t="inlineStr">
        <is>
          <t>USB-C Hub</t>
        </is>
      </c>
      <c r="E161" s="25">
        <f>INDEX(Inventory!$B$2:$B$9,MATCH(D161,Inventory!$A$2:$A$9,0))</f>
        <v/>
      </c>
      <c r="F161" s="25" t="inlineStr">
        <is>
          <t>Europe</t>
        </is>
      </c>
      <c r="G161" s="25" t="inlineStr">
        <is>
          <t>Lucas Meyer</t>
        </is>
      </c>
      <c r="H161" s="25" t="n">
        <v>6</v>
      </c>
      <c r="I161" s="26">
        <f>INDEX(Inventory!$D$2:$D$9,MATCH(D161,Inventory!$A$2:$A$9,0))</f>
        <v/>
      </c>
      <c r="J161" s="27">
        <f>H161*I161</f>
        <v/>
      </c>
      <c r="K161" s="26">
        <f>INDEX(Inventory!$C$2:$C$9,MATCH(D161,Inventory!$A$2:$A$9,0))</f>
        <v/>
      </c>
      <c r="L161" s="27">
        <f>J161-H161*K161</f>
        <v/>
      </c>
    </row>
    <row r="162">
      <c r="A162" s="21" t="n">
        <v>46309</v>
      </c>
      <c r="B162" t="inlineStr">
        <is>
          <t>SO-1161</t>
        </is>
      </c>
      <c r="C162">
        <f>TEXT(A162,"mmm yyyy")</f>
        <v/>
      </c>
      <c r="D162" t="inlineStr">
        <is>
          <t>USB-C Hub</t>
        </is>
      </c>
      <c r="E162">
        <f>INDEX(Inventory!$B$2:$B$9,MATCH(D162,Inventory!$A$2:$A$9,0))</f>
        <v/>
      </c>
      <c r="F162" t="inlineStr">
        <is>
          <t>Americas</t>
        </is>
      </c>
      <c r="G162" t="inlineStr">
        <is>
          <t>Lucas Meyer</t>
        </is>
      </c>
      <c r="H162" t="n">
        <v>5</v>
      </c>
      <c r="I162" s="22">
        <f>INDEX(Inventory!$D$2:$D$9,MATCH(D162,Inventory!$A$2:$A$9,0))</f>
        <v/>
      </c>
      <c r="J162" s="23">
        <f>H162*I162</f>
        <v/>
      </c>
      <c r="K162" s="22">
        <f>INDEX(Inventory!$C$2:$C$9,MATCH(D162,Inventory!$A$2:$A$9,0))</f>
        <v/>
      </c>
      <c r="L162" s="23">
        <f>J162-H162*K162</f>
        <v/>
      </c>
    </row>
    <row r="163">
      <c r="A163" s="24" t="n">
        <v>46309</v>
      </c>
      <c r="B163" s="25" t="inlineStr">
        <is>
          <t>SO-1162</t>
        </is>
      </c>
      <c r="C163" s="25">
        <f>TEXT(A163,"mmm yyyy")</f>
        <v/>
      </c>
      <c r="D163" s="25" t="inlineStr">
        <is>
          <t>Mech. Keyboard</t>
        </is>
      </c>
      <c r="E163" s="25">
        <f>INDEX(Inventory!$B$2:$B$9,MATCH(D163,Inventory!$A$2:$A$9,0))</f>
        <v/>
      </c>
      <c r="F163" s="25" t="inlineStr">
        <is>
          <t>Asia Pacific</t>
        </is>
      </c>
      <c r="G163" s="25" t="inlineStr">
        <is>
          <t>Mei Tanaka</t>
        </is>
      </c>
      <c r="H163" s="25" t="n">
        <v>4</v>
      </c>
      <c r="I163" s="26">
        <f>INDEX(Inventory!$D$2:$D$9,MATCH(D163,Inventory!$A$2:$A$9,0))</f>
        <v/>
      </c>
      <c r="J163" s="27">
        <f>H163*I163</f>
        <v/>
      </c>
      <c r="K163" s="26">
        <f>INDEX(Inventory!$C$2:$C$9,MATCH(D163,Inventory!$A$2:$A$9,0))</f>
        <v/>
      </c>
      <c r="L163" s="27">
        <f>J163-H163*K163</f>
        <v/>
      </c>
    </row>
    <row r="164">
      <c r="A164" s="21" t="n">
        <v>46309</v>
      </c>
      <c r="B164" t="inlineStr">
        <is>
          <t>SO-1163</t>
        </is>
      </c>
      <c r="C164">
        <f>TEXT(A164,"mmm yyyy")</f>
        <v/>
      </c>
      <c r="D164" t="inlineStr">
        <is>
          <t>Laptop Stand</t>
        </is>
      </c>
      <c r="E164">
        <f>INDEX(Inventory!$B$2:$B$9,MATCH(D164,Inventory!$A$2:$A$9,0))</f>
        <v/>
      </c>
      <c r="F164" t="inlineStr">
        <is>
          <t>Asia Pacific</t>
        </is>
      </c>
      <c r="G164" t="inlineStr">
        <is>
          <t>Priya Nair</t>
        </is>
      </c>
      <c r="H164" t="n">
        <v>2</v>
      </c>
      <c r="I164" s="22">
        <f>INDEX(Inventory!$D$2:$D$9,MATCH(D164,Inventory!$A$2:$A$9,0))</f>
        <v/>
      </c>
      <c r="J164" s="23">
        <f>H164*I164</f>
        <v/>
      </c>
      <c r="K164" s="22">
        <f>INDEX(Inventory!$C$2:$C$9,MATCH(D164,Inventory!$A$2:$A$9,0))</f>
        <v/>
      </c>
      <c r="L164" s="23">
        <f>J164-H164*K164</f>
        <v/>
      </c>
    </row>
    <row r="165">
      <c r="A165" s="24" t="n">
        <v>46309</v>
      </c>
      <c r="B165" s="25" t="inlineStr">
        <is>
          <t>SO-1164</t>
        </is>
      </c>
      <c r="C165" s="25">
        <f>TEXT(A165,"mmm yyyy")</f>
        <v/>
      </c>
      <c r="D165" s="25" t="inlineStr">
        <is>
          <t>USB-C Hub</t>
        </is>
      </c>
      <c r="E165" s="25">
        <f>INDEX(Inventory!$B$2:$B$9,MATCH(D165,Inventory!$A$2:$A$9,0))</f>
        <v/>
      </c>
      <c r="F165" s="25" t="inlineStr">
        <is>
          <t>Asia Pacific</t>
        </is>
      </c>
      <c r="G165" s="25" t="inlineStr">
        <is>
          <t>Daniel Okafor</t>
        </is>
      </c>
      <c r="H165" s="25" t="n">
        <v>11</v>
      </c>
      <c r="I165" s="26">
        <f>INDEX(Inventory!$D$2:$D$9,MATCH(D165,Inventory!$A$2:$A$9,0))</f>
        <v/>
      </c>
      <c r="J165" s="27">
        <f>H165*I165</f>
        <v/>
      </c>
      <c r="K165" s="26">
        <f>INDEX(Inventory!$C$2:$C$9,MATCH(D165,Inventory!$A$2:$A$9,0))</f>
        <v/>
      </c>
      <c r="L165" s="27">
        <f>J165-H165*K165</f>
        <v/>
      </c>
    </row>
    <row r="166">
      <c r="A166" s="21" t="n">
        <v>46309</v>
      </c>
      <c r="B166" t="inlineStr">
        <is>
          <t>SO-1165</t>
        </is>
      </c>
      <c r="C166">
        <f>TEXT(A166,"mmm yyyy")</f>
        <v/>
      </c>
      <c r="D166" t="inlineStr">
        <is>
          <t>Wireless Mouse</t>
        </is>
      </c>
      <c r="E166">
        <f>INDEX(Inventory!$B$2:$B$9,MATCH(D166,Inventory!$A$2:$A$9,0))</f>
        <v/>
      </c>
      <c r="F166" t="inlineStr">
        <is>
          <t>Europe</t>
        </is>
      </c>
      <c r="G166" t="inlineStr">
        <is>
          <t>Daniel Okafor</t>
        </is>
      </c>
      <c r="H166" t="n">
        <v>12</v>
      </c>
      <c r="I166" s="22">
        <f>INDEX(Inventory!$D$2:$D$9,MATCH(D166,Inventory!$A$2:$A$9,0))</f>
        <v/>
      </c>
      <c r="J166" s="23">
        <f>H166*I166</f>
        <v/>
      </c>
      <c r="K166" s="22">
        <f>INDEX(Inventory!$C$2:$C$9,MATCH(D166,Inventory!$A$2:$A$9,0))</f>
        <v/>
      </c>
      <c r="L166" s="23">
        <f>J166-H166*K166</f>
        <v/>
      </c>
    </row>
    <row r="167">
      <c r="A167" s="24" t="n">
        <v>46310</v>
      </c>
      <c r="B167" s="25" t="inlineStr">
        <is>
          <t>SO-1166</t>
        </is>
      </c>
      <c r="C167" s="25">
        <f>TEXT(A167,"mmm yyyy")</f>
        <v/>
      </c>
      <c r="D167" s="25" t="inlineStr">
        <is>
          <t>Wireless Mouse</t>
        </is>
      </c>
      <c r="E167" s="25">
        <f>INDEX(Inventory!$B$2:$B$9,MATCH(D167,Inventory!$A$2:$A$9,0))</f>
        <v/>
      </c>
      <c r="F167" s="25" t="inlineStr">
        <is>
          <t>Americas</t>
        </is>
      </c>
      <c r="G167" s="25" t="inlineStr">
        <is>
          <t>Lucas Meyer</t>
        </is>
      </c>
      <c r="H167" s="25" t="n">
        <v>4</v>
      </c>
      <c r="I167" s="26">
        <f>INDEX(Inventory!$D$2:$D$9,MATCH(D167,Inventory!$A$2:$A$9,0))</f>
        <v/>
      </c>
      <c r="J167" s="27">
        <f>H167*I167</f>
        <v/>
      </c>
      <c r="K167" s="26">
        <f>INDEX(Inventory!$C$2:$C$9,MATCH(D167,Inventory!$A$2:$A$9,0))</f>
        <v/>
      </c>
      <c r="L167" s="27">
        <f>J167-H167*K167</f>
        <v/>
      </c>
    </row>
    <row r="168">
      <c r="A168" s="21" t="n">
        <v>46310</v>
      </c>
      <c r="B168" t="inlineStr">
        <is>
          <t>SO-1167</t>
        </is>
      </c>
      <c r="C168">
        <f>TEXT(A168,"mmm yyyy")</f>
        <v/>
      </c>
      <c r="D168" t="inlineStr">
        <is>
          <t>Laptop Stand</t>
        </is>
      </c>
      <c r="E168">
        <f>INDEX(Inventory!$B$2:$B$9,MATCH(D168,Inventory!$A$2:$A$9,0))</f>
        <v/>
      </c>
      <c r="F168" t="inlineStr">
        <is>
          <t>Asia Pacific</t>
        </is>
      </c>
      <c r="G168" t="inlineStr">
        <is>
          <t>Lucas Meyer</t>
        </is>
      </c>
      <c r="H168" t="n">
        <v>8</v>
      </c>
      <c r="I168" s="22">
        <f>INDEX(Inventory!$D$2:$D$9,MATCH(D168,Inventory!$A$2:$A$9,0))</f>
        <v/>
      </c>
      <c r="J168" s="23">
        <f>H168*I168</f>
        <v/>
      </c>
      <c r="K168" s="22">
        <f>INDEX(Inventory!$C$2:$C$9,MATCH(D168,Inventory!$A$2:$A$9,0))</f>
        <v/>
      </c>
      <c r="L168" s="23">
        <f>J168-H168*K168</f>
        <v/>
      </c>
    </row>
    <row r="169">
      <c r="A169" s="24" t="n">
        <v>46311</v>
      </c>
      <c r="B169" s="25" t="inlineStr">
        <is>
          <t>SO-1168</t>
        </is>
      </c>
      <c r="C169" s="25">
        <f>TEXT(A169,"mmm yyyy")</f>
        <v/>
      </c>
      <c r="D169" s="25" t="inlineStr">
        <is>
          <t>BT Speaker</t>
        </is>
      </c>
      <c r="E169" s="25">
        <f>INDEX(Inventory!$B$2:$B$9,MATCH(D169,Inventory!$A$2:$A$9,0))</f>
        <v/>
      </c>
      <c r="F169" s="25" t="inlineStr">
        <is>
          <t>Americas</t>
        </is>
      </c>
      <c r="G169" s="25" t="inlineStr">
        <is>
          <t>Sarah Collins</t>
        </is>
      </c>
      <c r="H169" s="25" t="n">
        <v>4</v>
      </c>
      <c r="I169" s="26">
        <f>INDEX(Inventory!$D$2:$D$9,MATCH(D169,Inventory!$A$2:$A$9,0))</f>
        <v/>
      </c>
      <c r="J169" s="27">
        <f>H169*I169</f>
        <v/>
      </c>
      <c r="K169" s="26">
        <f>INDEX(Inventory!$C$2:$C$9,MATCH(D169,Inventory!$A$2:$A$9,0))</f>
        <v/>
      </c>
      <c r="L169" s="27">
        <f>J169-H169*K169</f>
        <v/>
      </c>
    </row>
    <row r="170">
      <c r="A170" s="21" t="n">
        <v>46311</v>
      </c>
      <c r="B170" t="inlineStr">
        <is>
          <t>SO-1169</t>
        </is>
      </c>
      <c r="C170">
        <f>TEXT(A170,"mmm yyyy")</f>
        <v/>
      </c>
      <c r="D170" t="inlineStr">
        <is>
          <t>Laptop Stand</t>
        </is>
      </c>
      <c r="E170">
        <f>INDEX(Inventory!$B$2:$B$9,MATCH(D170,Inventory!$A$2:$A$9,0))</f>
        <v/>
      </c>
      <c r="F170" t="inlineStr">
        <is>
          <t>Americas</t>
        </is>
      </c>
      <c r="G170" t="inlineStr">
        <is>
          <t>Mei Tanaka</t>
        </is>
      </c>
      <c r="H170" t="n">
        <v>7</v>
      </c>
      <c r="I170" s="22">
        <f>INDEX(Inventory!$D$2:$D$9,MATCH(D170,Inventory!$A$2:$A$9,0))</f>
        <v/>
      </c>
      <c r="J170" s="23">
        <f>H170*I170</f>
        <v/>
      </c>
      <c r="K170" s="22">
        <f>INDEX(Inventory!$C$2:$C$9,MATCH(D170,Inventory!$A$2:$A$9,0))</f>
        <v/>
      </c>
      <c r="L170" s="23">
        <f>J170-H170*K170</f>
        <v/>
      </c>
    </row>
    <row r="171">
      <c r="A171" s="24" t="n">
        <v>46312</v>
      </c>
      <c r="B171" s="25" t="inlineStr">
        <is>
          <t>SO-1170</t>
        </is>
      </c>
      <c r="C171" s="25">
        <f>TEXT(A171,"mmm yyyy")</f>
        <v/>
      </c>
      <c r="D171" s="25" t="inlineStr">
        <is>
          <t>Wireless Mouse</t>
        </is>
      </c>
      <c r="E171" s="25">
        <f>INDEX(Inventory!$B$2:$B$9,MATCH(D171,Inventory!$A$2:$A$9,0))</f>
        <v/>
      </c>
      <c r="F171" s="25" t="inlineStr">
        <is>
          <t>Americas</t>
        </is>
      </c>
      <c r="G171" s="25" t="inlineStr">
        <is>
          <t>Sarah Collins</t>
        </is>
      </c>
      <c r="H171" s="25" t="n">
        <v>6</v>
      </c>
      <c r="I171" s="26">
        <f>INDEX(Inventory!$D$2:$D$9,MATCH(D171,Inventory!$A$2:$A$9,0))</f>
        <v/>
      </c>
      <c r="J171" s="27">
        <f>H171*I171</f>
        <v/>
      </c>
      <c r="K171" s="26">
        <f>INDEX(Inventory!$C$2:$C$9,MATCH(D171,Inventory!$A$2:$A$9,0))</f>
        <v/>
      </c>
      <c r="L171" s="27">
        <f>J171-H171*K171</f>
        <v/>
      </c>
    </row>
    <row r="172">
      <c r="A172" s="21" t="n">
        <v>46312</v>
      </c>
      <c r="B172" t="inlineStr">
        <is>
          <t>SO-1171</t>
        </is>
      </c>
      <c r="C172">
        <f>TEXT(A172,"mmm yyyy")</f>
        <v/>
      </c>
      <c r="D172" t="inlineStr">
        <is>
          <t>Laptop Stand</t>
        </is>
      </c>
      <c r="E172">
        <f>INDEX(Inventory!$B$2:$B$9,MATCH(D172,Inventory!$A$2:$A$9,0))</f>
        <v/>
      </c>
      <c r="F172" t="inlineStr">
        <is>
          <t>Asia Pacific</t>
        </is>
      </c>
      <c r="G172" t="inlineStr">
        <is>
          <t>Omar Haddad</t>
        </is>
      </c>
      <c r="H172" t="n">
        <v>10</v>
      </c>
      <c r="I172" s="22">
        <f>INDEX(Inventory!$D$2:$D$9,MATCH(D172,Inventory!$A$2:$A$9,0))</f>
        <v/>
      </c>
      <c r="J172" s="23">
        <f>H172*I172</f>
        <v/>
      </c>
      <c r="K172" s="22">
        <f>INDEX(Inventory!$C$2:$C$9,MATCH(D172,Inventory!$A$2:$A$9,0))</f>
        <v/>
      </c>
      <c r="L172" s="23">
        <f>J172-H172*K172</f>
        <v/>
      </c>
    </row>
    <row r="173">
      <c r="A173" s="24" t="n">
        <v>46314</v>
      </c>
      <c r="B173" s="25" t="inlineStr">
        <is>
          <t>SO-1172</t>
        </is>
      </c>
      <c r="C173" s="25">
        <f>TEXT(A173,"mmm yyyy")</f>
        <v/>
      </c>
      <c r="D173" s="25" t="inlineStr">
        <is>
          <t>Wireless Mouse</t>
        </is>
      </c>
      <c r="E173" s="25">
        <f>INDEX(Inventory!$B$2:$B$9,MATCH(D173,Inventory!$A$2:$A$9,0))</f>
        <v/>
      </c>
      <c r="F173" s="25" t="inlineStr">
        <is>
          <t>Europe</t>
        </is>
      </c>
      <c r="G173" s="25" t="inlineStr">
        <is>
          <t>Omar Haddad</t>
        </is>
      </c>
      <c r="H173" s="25" t="n">
        <v>3</v>
      </c>
      <c r="I173" s="26">
        <f>INDEX(Inventory!$D$2:$D$9,MATCH(D173,Inventory!$A$2:$A$9,0))</f>
        <v/>
      </c>
      <c r="J173" s="27">
        <f>H173*I173</f>
        <v/>
      </c>
      <c r="K173" s="26">
        <f>INDEX(Inventory!$C$2:$C$9,MATCH(D173,Inventory!$A$2:$A$9,0))</f>
        <v/>
      </c>
      <c r="L173" s="27">
        <f>J173-H173*K173</f>
        <v/>
      </c>
    </row>
    <row r="174">
      <c r="A174" s="21" t="n">
        <v>46315</v>
      </c>
      <c r="B174" t="inlineStr">
        <is>
          <t>SO-1173</t>
        </is>
      </c>
      <c r="C174">
        <f>TEXT(A174,"mmm yyyy")</f>
        <v/>
      </c>
      <c r="D174" t="inlineStr">
        <is>
          <t>USB-C Hub</t>
        </is>
      </c>
      <c r="E174">
        <f>INDEX(Inventory!$B$2:$B$9,MATCH(D174,Inventory!$A$2:$A$9,0))</f>
        <v/>
      </c>
      <c r="F174" t="inlineStr">
        <is>
          <t>Middle East</t>
        </is>
      </c>
      <c r="G174" t="inlineStr">
        <is>
          <t>Omar Haddad</t>
        </is>
      </c>
      <c r="H174" t="n">
        <v>10</v>
      </c>
      <c r="I174" s="22">
        <f>INDEX(Inventory!$D$2:$D$9,MATCH(D174,Inventory!$A$2:$A$9,0))</f>
        <v/>
      </c>
      <c r="J174" s="23">
        <f>H174*I174</f>
        <v/>
      </c>
      <c r="K174" s="22">
        <f>INDEX(Inventory!$C$2:$C$9,MATCH(D174,Inventory!$A$2:$A$9,0))</f>
        <v/>
      </c>
      <c r="L174" s="23">
        <f>J174-H174*K174</f>
        <v/>
      </c>
    </row>
    <row r="175">
      <c r="A175" s="24" t="n">
        <v>46315</v>
      </c>
      <c r="B175" s="25" t="inlineStr">
        <is>
          <t>SO-1174</t>
        </is>
      </c>
      <c r="C175" s="25">
        <f>TEXT(A175,"mmm yyyy")</f>
        <v/>
      </c>
      <c r="D175" s="25" t="inlineStr">
        <is>
          <t>ANC Headset</t>
        </is>
      </c>
      <c r="E175" s="25">
        <f>INDEX(Inventory!$B$2:$B$9,MATCH(D175,Inventory!$A$2:$A$9,0))</f>
        <v/>
      </c>
      <c r="F175" s="25" t="inlineStr">
        <is>
          <t>Europe</t>
        </is>
      </c>
      <c r="G175" s="25" t="inlineStr">
        <is>
          <t>Sarah Collins</t>
        </is>
      </c>
      <c r="H175" s="25" t="n">
        <v>2</v>
      </c>
      <c r="I175" s="26">
        <f>INDEX(Inventory!$D$2:$D$9,MATCH(D175,Inventory!$A$2:$A$9,0))</f>
        <v/>
      </c>
      <c r="J175" s="27">
        <f>H175*I175</f>
        <v/>
      </c>
      <c r="K175" s="26">
        <f>INDEX(Inventory!$C$2:$C$9,MATCH(D175,Inventory!$A$2:$A$9,0))</f>
        <v/>
      </c>
      <c r="L175" s="27">
        <f>J175-H175*K175</f>
        <v/>
      </c>
    </row>
    <row r="176">
      <c r="A176" s="21" t="n">
        <v>46315</v>
      </c>
      <c r="B176" t="inlineStr">
        <is>
          <t>SO-1175</t>
        </is>
      </c>
      <c r="C176">
        <f>TEXT(A176,"mmm yyyy")</f>
        <v/>
      </c>
      <c r="D176" t="inlineStr">
        <is>
          <t>Webcam HD</t>
        </is>
      </c>
      <c r="E176">
        <f>INDEX(Inventory!$B$2:$B$9,MATCH(D176,Inventory!$A$2:$A$9,0))</f>
        <v/>
      </c>
      <c r="F176" t="inlineStr">
        <is>
          <t>Middle East</t>
        </is>
      </c>
      <c r="G176" t="inlineStr">
        <is>
          <t>Sarah Collins</t>
        </is>
      </c>
      <c r="H176" t="n">
        <v>4</v>
      </c>
      <c r="I176" s="22">
        <f>INDEX(Inventory!$D$2:$D$9,MATCH(D176,Inventory!$A$2:$A$9,0))</f>
        <v/>
      </c>
      <c r="J176" s="23">
        <f>H176*I176</f>
        <v/>
      </c>
      <c r="K176" s="22">
        <f>INDEX(Inventory!$C$2:$C$9,MATCH(D176,Inventory!$A$2:$A$9,0))</f>
        <v/>
      </c>
      <c r="L176" s="23">
        <f>J176-H176*K176</f>
        <v/>
      </c>
    </row>
    <row r="177">
      <c r="A177" s="24" t="n">
        <v>46316</v>
      </c>
      <c r="B177" s="25" t="inlineStr">
        <is>
          <t>SO-1176</t>
        </is>
      </c>
      <c r="C177" s="25">
        <f>TEXT(A177,"mmm yyyy")</f>
        <v/>
      </c>
      <c r="D177" s="25" t="inlineStr">
        <is>
          <t>Wireless Mouse</t>
        </is>
      </c>
      <c r="E177" s="25">
        <f>INDEX(Inventory!$B$2:$B$9,MATCH(D177,Inventory!$A$2:$A$9,0))</f>
        <v/>
      </c>
      <c r="F177" s="25" t="inlineStr">
        <is>
          <t>Asia Pacific</t>
        </is>
      </c>
      <c r="G177" s="25" t="inlineStr">
        <is>
          <t>Mei Tanaka</t>
        </is>
      </c>
      <c r="H177" s="25" t="n">
        <v>6</v>
      </c>
      <c r="I177" s="26">
        <f>INDEX(Inventory!$D$2:$D$9,MATCH(D177,Inventory!$A$2:$A$9,0))</f>
        <v/>
      </c>
      <c r="J177" s="27">
        <f>H177*I177</f>
        <v/>
      </c>
      <c r="K177" s="26">
        <f>INDEX(Inventory!$C$2:$C$9,MATCH(D177,Inventory!$A$2:$A$9,0))</f>
        <v/>
      </c>
      <c r="L177" s="27">
        <f>J177-H177*K177</f>
        <v/>
      </c>
    </row>
    <row r="178">
      <c r="A178" s="21" t="n">
        <v>46316</v>
      </c>
      <c r="B178" t="inlineStr">
        <is>
          <t>SO-1177</t>
        </is>
      </c>
      <c r="C178">
        <f>TEXT(A178,"mmm yyyy")</f>
        <v/>
      </c>
      <c r="D178" t="inlineStr">
        <is>
          <t>Wireless Mouse</t>
        </is>
      </c>
      <c r="E178">
        <f>INDEX(Inventory!$B$2:$B$9,MATCH(D178,Inventory!$A$2:$A$9,0))</f>
        <v/>
      </c>
      <c r="F178" t="inlineStr">
        <is>
          <t>Europe</t>
        </is>
      </c>
      <c r="G178" t="inlineStr">
        <is>
          <t>Sarah Collins</t>
        </is>
      </c>
      <c r="H178" t="n">
        <v>10</v>
      </c>
      <c r="I178" s="22">
        <f>INDEX(Inventory!$D$2:$D$9,MATCH(D178,Inventory!$A$2:$A$9,0))</f>
        <v/>
      </c>
      <c r="J178" s="23">
        <f>H178*I178</f>
        <v/>
      </c>
      <c r="K178" s="22">
        <f>INDEX(Inventory!$C$2:$C$9,MATCH(D178,Inventory!$A$2:$A$9,0))</f>
        <v/>
      </c>
      <c r="L178" s="23">
        <f>J178-H178*K178</f>
        <v/>
      </c>
    </row>
    <row r="179">
      <c r="A179" s="24" t="n">
        <v>46316</v>
      </c>
      <c r="B179" s="25" t="inlineStr">
        <is>
          <t>SO-1178</t>
        </is>
      </c>
      <c r="C179" s="25">
        <f>TEXT(A179,"mmm yyyy")</f>
        <v/>
      </c>
      <c r="D179" s="25" t="inlineStr">
        <is>
          <t>BT Speaker</t>
        </is>
      </c>
      <c r="E179" s="25">
        <f>INDEX(Inventory!$B$2:$B$9,MATCH(D179,Inventory!$A$2:$A$9,0))</f>
        <v/>
      </c>
      <c r="F179" s="25" t="inlineStr">
        <is>
          <t>Americas</t>
        </is>
      </c>
      <c r="G179" s="25" t="inlineStr">
        <is>
          <t>Omar Haddad</t>
        </is>
      </c>
      <c r="H179" s="25" t="n">
        <v>7</v>
      </c>
      <c r="I179" s="26">
        <f>INDEX(Inventory!$D$2:$D$9,MATCH(D179,Inventory!$A$2:$A$9,0))</f>
        <v/>
      </c>
      <c r="J179" s="27">
        <f>H179*I179</f>
        <v/>
      </c>
      <c r="K179" s="26">
        <f>INDEX(Inventory!$C$2:$C$9,MATCH(D179,Inventory!$A$2:$A$9,0))</f>
        <v/>
      </c>
      <c r="L179" s="27">
        <f>J179-H179*K179</f>
        <v/>
      </c>
    </row>
    <row r="180">
      <c r="A180" s="21" t="n">
        <v>46316</v>
      </c>
      <c r="B180" t="inlineStr">
        <is>
          <t>SO-1179</t>
        </is>
      </c>
      <c r="C180">
        <f>TEXT(A180,"mmm yyyy")</f>
        <v/>
      </c>
      <c r="D180" t="inlineStr">
        <is>
          <t>27in Monitor</t>
        </is>
      </c>
      <c r="E180">
        <f>INDEX(Inventory!$B$2:$B$9,MATCH(D180,Inventory!$A$2:$A$9,0))</f>
        <v/>
      </c>
      <c r="F180" t="inlineStr">
        <is>
          <t>Europe</t>
        </is>
      </c>
      <c r="G180" t="inlineStr">
        <is>
          <t>Priya Nair</t>
        </is>
      </c>
      <c r="H180" t="n">
        <v>2</v>
      </c>
      <c r="I180" s="22">
        <f>INDEX(Inventory!$D$2:$D$9,MATCH(D180,Inventory!$A$2:$A$9,0))</f>
        <v/>
      </c>
      <c r="J180" s="23">
        <f>H180*I180</f>
        <v/>
      </c>
      <c r="K180" s="22">
        <f>INDEX(Inventory!$C$2:$C$9,MATCH(D180,Inventory!$A$2:$A$9,0))</f>
        <v/>
      </c>
      <c r="L180" s="23">
        <f>J180-H180*K180</f>
        <v/>
      </c>
    </row>
    <row r="181">
      <c r="A181" s="24" t="n">
        <v>46318</v>
      </c>
      <c r="B181" s="25" t="inlineStr">
        <is>
          <t>SO-1180</t>
        </is>
      </c>
      <c r="C181" s="25">
        <f>TEXT(A181,"mmm yyyy")</f>
        <v/>
      </c>
      <c r="D181" s="25" t="inlineStr">
        <is>
          <t>27in Monitor</t>
        </is>
      </c>
      <c r="E181" s="25">
        <f>INDEX(Inventory!$B$2:$B$9,MATCH(D181,Inventory!$A$2:$A$9,0))</f>
        <v/>
      </c>
      <c r="F181" s="25" t="inlineStr">
        <is>
          <t>Americas</t>
        </is>
      </c>
      <c r="G181" s="25" t="inlineStr">
        <is>
          <t>Mei Tanaka</t>
        </is>
      </c>
      <c r="H181" s="25" t="n">
        <v>2</v>
      </c>
      <c r="I181" s="26">
        <f>INDEX(Inventory!$D$2:$D$9,MATCH(D181,Inventory!$A$2:$A$9,0))</f>
        <v/>
      </c>
      <c r="J181" s="27">
        <f>H181*I181</f>
        <v/>
      </c>
      <c r="K181" s="26">
        <f>INDEX(Inventory!$C$2:$C$9,MATCH(D181,Inventory!$A$2:$A$9,0))</f>
        <v/>
      </c>
      <c r="L181" s="27">
        <f>J181-H181*K181</f>
        <v/>
      </c>
    </row>
    <row r="182">
      <c r="A182" s="21" t="n">
        <v>46318</v>
      </c>
      <c r="B182" t="inlineStr">
        <is>
          <t>SO-1181</t>
        </is>
      </c>
      <c r="C182">
        <f>TEXT(A182,"mmm yyyy")</f>
        <v/>
      </c>
      <c r="D182" t="inlineStr">
        <is>
          <t>27in Monitor</t>
        </is>
      </c>
      <c r="E182">
        <f>INDEX(Inventory!$B$2:$B$9,MATCH(D182,Inventory!$A$2:$A$9,0))</f>
        <v/>
      </c>
      <c r="F182" t="inlineStr">
        <is>
          <t>Europe</t>
        </is>
      </c>
      <c r="G182" t="inlineStr">
        <is>
          <t>Daniel Okafor</t>
        </is>
      </c>
      <c r="H182" t="n">
        <v>1</v>
      </c>
      <c r="I182" s="22">
        <f>INDEX(Inventory!$D$2:$D$9,MATCH(D182,Inventory!$A$2:$A$9,0))</f>
        <v/>
      </c>
      <c r="J182" s="23">
        <f>H182*I182</f>
        <v/>
      </c>
      <c r="K182" s="22">
        <f>INDEX(Inventory!$C$2:$C$9,MATCH(D182,Inventory!$A$2:$A$9,0))</f>
        <v/>
      </c>
      <c r="L182" s="23">
        <f>J182-H182*K182</f>
        <v/>
      </c>
    </row>
    <row r="183">
      <c r="A183" s="24" t="n">
        <v>46318</v>
      </c>
      <c r="B183" s="25" t="inlineStr">
        <is>
          <t>SO-1182</t>
        </is>
      </c>
      <c r="C183" s="25">
        <f>TEXT(A183,"mmm yyyy")</f>
        <v/>
      </c>
      <c r="D183" s="25" t="inlineStr">
        <is>
          <t>Wireless Mouse</t>
        </is>
      </c>
      <c r="E183" s="25">
        <f>INDEX(Inventory!$B$2:$B$9,MATCH(D183,Inventory!$A$2:$A$9,0))</f>
        <v/>
      </c>
      <c r="F183" s="25" t="inlineStr">
        <is>
          <t>Europe</t>
        </is>
      </c>
      <c r="G183" s="25" t="inlineStr">
        <is>
          <t>Sarah Collins</t>
        </is>
      </c>
      <c r="H183" s="25" t="n">
        <v>10</v>
      </c>
      <c r="I183" s="26">
        <f>INDEX(Inventory!$D$2:$D$9,MATCH(D183,Inventory!$A$2:$A$9,0))</f>
        <v/>
      </c>
      <c r="J183" s="27">
        <f>H183*I183</f>
        <v/>
      </c>
      <c r="K183" s="26">
        <f>INDEX(Inventory!$C$2:$C$9,MATCH(D183,Inventory!$A$2:$A$9,0))</f>
        <v/>
      </c>
      <c r="L183" s="27">
        <f>J183-H183*K183</f>
        <v/>
      </c>
    </row>
    <row r="184">
      <c r="A184" s="21" t="n">
        <v>46318</v>
      </c>
      <c r="B184" t="inlineStr">
        <is>
          <t>SO-1183</t>
        </is>
      </c>
      <c r="C184">
        <f>TEXT(A184,"mmm yyyy")</f>
        <v/>
      </c>
      <c r="D184" t="inlineStr">
        <is>
          <t>Webcam HD</t>
        </is>
      </c>
      <c r="E184">
        <f>INDEX(Inventory!$B$2:$B$9,MATCH(D184,Inventory!$A$2:$A$9,0))</f>
        <v/>
      </c>
      <c r="F184" t="inlineStr">
        <is>
          <t>Americas</t>
        </is>
      </c>
      <c r="G184" t="inlineStr">
        <is>
          <t>Daniel Okafor</t>
        </is>
      </c>
      <c r="H184" t="n">
        <v>3</v>
      </c>
      <c r="I184" s="22">
        <f>INDEX(Inventory!$D$2:$D$9,MATCH(D184,Inventory!$A$2:$A$9,0))</f>
        <v/>
      </c>
      <c r="J184" s="23">
        <f>H184*I184</f>
        <v/>
      </c>
      <c r="K184" s="22">
        <f>INDEX(Inventory!$C$2:$C$9,MATCH(D184,Inventory!$A$2:$A$9,0))</f>
        <v/>
      </c>
      <c r="L184" s="23">
        <f>J184-H184*K184</f>
        <v/>
      </c>
    </row>
    <row r="185">
      <c r="A185" s="24" t="n">
        <v>46319</v>
      </c>
      <c r="B185" s="25" t="inlineStr">
        <is>
          <t>SO-1184</t>
        </is>
      </c>
      <c r="C185" s="25">
        <f>TEXT(A185,"mmm yyyy")</f>
        <v/>
      </c>
      <c r="D185" s="25" t="inlineStr">
        <is>
          <t>27in Monitor</t>
        </is>
      </c>
      <c r="E185" s="25">
        <f>INDEX(Inventory!$B$2:$B$9,MATCH(D185,Inventory!$A$2:$A$9,0))</f>
        <v/>
      </c>
      <c r="F185" s="25" t="inlineStr">
        <is>
          <t>Europe</t>
        </is>
      </c>
      <c r="G185" s="25" t="inlineStr">
        <is>
          <t>Mei Tanaka</t>
        </is>
      </c>
      <c r="H185" s="25" t="n">
        <v>4</v>
      </c>
      <c r="I185" s="26">
        <f>INDEX(Inventory!$D$2:$D$9,MATCH(D185,Inventory!$A$2:$A$9,0))</f>
        <v/>
      </c>
      <c r="J185" s="27">
        <f>H185*I185</f>
        <v/>
      </c>
      <c r="K185" s="26">
        <f>INDEX(Inventory!$C$2:$C$9,MATCH(D185,Inventory!$A$2:$A$9,0))</f>
        <v/>
      </c>
      <c r="L185" s="27">
        <f>J185-H185*K185</f>
        <v/>
      </c>
    </row>
    <row r="186">
      <c r="A186" s="21" t="n">
        <v>46319</v>
      </c>
      <c r="B186" t="inlineStr">
        <is>
          <t>SO-1185</t>
        </is>
      </c>
      <c r="C186">
        <f>TEXT(A186,"mmm yyyy")</f>
        <v/>
      </c>
      <c r="D186" t="inlineStr">
        <is>
          <t>Mech. Keyboard</t>
        </is>
      </c>
      <c r="E186">
        <f>INDEX(Inventory!$B$2:$B$9,MATCH(D186,Inventory!$A$2:$A$9,0))</f>
        <v/>
      </c>
      <c r="F186" t="inlineStr">
        <is>
          <t>Asia Pacific</t>
        </is>
      </c>
      <c r="G186" t="inlineStr">
        <is>
          <t>Daniel Okafor</t>
        </is>
      </c>
      <c r="H186" t="n">
        <v>5</v>
      </c>
      <c r="I186" s="22">
        <f>INDEX(Inventory!$D$2:$D$9,MATCH(D186,Inventory!$A$2:$A$9,0))</f>
        <v/>
      </c>
      <c r="J186" s="23">
        <f>H186*I186</f>
        <v/>
      </c>
      <c r="K186" s="22">
        <f>INDEX(Inventory!$C$2:$C$9,MATCH(D186,Inventory!$A$2:$A$9,0))</f>
        <v/>
      </c>
      <c r="L186" s="23">
        <f>J186-H186*K186</f>
        <v/>
      </c>
    </row>
    <row r="187">
      <c r="A187" s="24" t="n">
        <v>46320</v>
      </c>
      <c r="B187" s="25" t="inlineStr">
        <is>
          <t>SO-1186</t>
        </is>
      </c>
      <c r="C187" s="25">
        <f>TEXT(A187,"mmm yyyy")</f>
        <v/>
      </c>
      <c r="D187" s="25" t="inlineStr">
        <is>
          <t>Wireless Mouse</t>
        </is>
      </c>
      <c r="E187" s="25">
        <f>INDEX(Inventory!$B$2:$B$9,MATCH(D187,Inventory!$A$2:$A$9,0))</f>
        <v/>
      </c>
      <c r="F187" s="25" t="inlineStr">
        <is>
          <t>Europe</t>
        </is>
      </c>
      <c r="G187" s="25" t="inlineStr">
        <is>
          <t>Omar Haddad</t>
        </is>
      </c>
      <c r="H187" s="25" t="n">
        <v>5</v>
      </c>
      <c r="I187" s="26">
        <f>INDEX(Inventory!$D$2:$D$9,MATCH(D187,Inventory!$A$2:$A$9,0))</f>
        <v/>
      </c>
      <c r="J187" s="27">
        <f>H187*I187</f>
        <v/>
      </c>
      <c r="K187" s="26">
        <f>INDEX(Inventory!$C$2:$C$9,MATCH(D187,Inventory!$A$2:$A$9,0))</f>
        <v/>
      </c>
      <c r="L187" s="27">
        <f>J187-H187*K187</f>
        <v/>
      </c>
    </row>
    <row r="188">
      <c r="A188" s="21" t="n">
        <v>46321</v>
      </c>
      <c r="B188" t="inlineStr">
        <is>
          <t>SO-1187</t>
        </is>
      </c>
      <c r="C188">
        <f>TEXT(A188,"mmm yyyy")</f>
        <v/>
      </c>
      <c r="D188" t="inlineStr">
        <is>
          <t>BT Speaker</t>
        </is>
      </c>
      <c r="E188">
        <f>INDEX(Inventory!$B$2:$B$9,MATCH(D188,Inventory!$A$2:$A$9,0))</f>
        <v/>
      </c>
      <c r="F188" t="inlineStr">
        <is>
          <t>Europe</t>
        </is>
      </c>
      <c r="G188" t="inlineStr">
        <is>
          <t>Priya Nair</t>
        </is>
      </c>
      <c r="H188" t="n">
        <v>3</v>
      </c>
      <c r="I188" s="22">
        <f>INDEX(Inventory!$D$2:$D$9,MATCH(D188,Inventory!$A$2:$A$9,0))</f>
        <v/>
      </c>
      <c r="J188" s="23">
        <f>H188*I188</f>
        <v/>
      </c>
      <c r="K188" s="22">
        <f>INDEX(Inventory!$C$2:$C$9,MATCH(D188,Inventory!$A$2:$A$9,0))</f>
        <v/>
      </c>
      <c r="L188" s="23">
        <f>J188-H188*K188</f>
        <v/>
      </c>
    </row>
    <row r="189">
      <c r="A189" s="24" t="n">
        <v>46321</v>
      </c>
      <c r="B189" s="25" t="inlineStr">
        <is>
          <t>SO-1188</t>
        </is>
      </c>
      <c r="C189" s="25">
        <f>TEXT(A189,"mmm yyyy")</f>
        <v/>
      </c>
      <c r="D189" s="25" t="inlineStr">
        <is>
          <t>ANC Headset</t>
        </is>
      </c>
      <c r="E189" s="25">
        <f>INDEX(Inventory!$B$2:$B$9,MATCH(D189,Inventory!$A$2:$A$9,0))</f>
        <v/>
      </c>
      <c r="F189" s="25" t="inlineStr">
        <is>
          <t>Europe</t>
        </is>
      </c>
      <c r="G189" s="25" t="inlineStr">
        <is>
          <t>Omar Haddad</t>
        </is>
      </c>
      <c r="H189" s="25" t="n">
        <v>2</v>
      </c>
      <c r="I189" s="26">
        <f>INDEX(Inventory!$D$2:$D$9,MATCH(D189,Inventory!$A$2:$A$9,0))</f>
        <v/>
      </c>
      <c r="J189" s="27">
        <f>H189*I189</f>
        <v/>
      </c>
      <c r="K189" s="26">
        <f>INDEX(Inventory!$C$2:$C$9,MATCH(D189,Inventory!$A$2:$A$9,0))</f>
        <v/>
      </c>
      <c r="L189" s="27">
        <f>J189-H189*K189</f>
        <v/>
      </c>
    </row>
    <row r="190">
      <c r="A190" s="21" t="n">
        <v>46321</v>
      </c>
      <c r="B190" t="inlineStr">
        <is>
          <t>SO-1189</t>
        </is>
      </c>
      <c r="C190">
        <f>TEXT(A190,"mmm yyyy")</f>
        <v/>
      </c>
      <c r="D190" t="inlineStr">
        <is>
          <t>Webcam HD</t>
        </is>
      </c>
      <c r="E190">
        <f>INDEX(Inventory!$B$2:$B$9,MATCH(D190,Inventory!$A$2:$A$9,0))</f>
        <v/>
      </c>
      <c r="F190" t="inlineStr">
        <is>
          <t>Americas</t>
        </is>
      </c>
      <c r="G190" t="inlineStr">
        <is>
          <t>Lucas Meyer</t>
        </is>
      </c>
      <c r="H190" t="n">
        <v>6</v>
      </c>
      <c r="I190" s="22">
        <f>INDEX(Inventory!$D$2:$D$9,MATCH(D190,Inventory!$A$2:$A$9,0))</f>
        <v/>
      </c>
      <c r="J190" s="23">
        <f>H190*I190</f>
        <v/>
      </c>
      <c r="K190" s="22">
        <f>INDEX(Inventory!$C$2:$C$9,MATCH(D190,Inventory!$A$2:$A$9,0))</f>
        <v/>
      </c>
      <c r="L190" s="23">
        <f>J190-H190*K190</f>
        <v/>
      </c>
    </row>
    <row r="191">
      <c r="A191" s="24" t="n">
        <v>46321</v>
      </c>
      <c r="B191" s="25" t="inlineStr">
        <is>
          <t>SO-1190</t>
        </is>
      </c>
      <c r="C191" s="25">
        <f>TEXT(A191,"mmm yyyy")</f>
        <v/>
      </c>
      <c r="D191" s="25" t="inlineStr">
        <is>
          <t>Wireless Mouse</t>
        </is>
      </c>
      <c r="E191" s="25">
        <f>INDEX(Inventory!$B$2:$B$9,MATCH(D191,Inventory!$A$2:$A$9,0))</f>
        <v/>
      </c>
      <c r="F191" s="25" t="inlineStr">
        <is>
          <t>Americas</t>
        </is>
      </c>
      <c r="G191" s="25" t="inlineStr">
        <is>
          <t>Lucas Meyer</t>
        </is>
      </c>
      <c r="H191" s="25" t="n">
        <v>4</v>
      </c>
      <c r="I191" s="26">
        <f>INDEX(Inventory!$D$2:$D$9,MATCH(D191,Inventory!$A$2:$A$9,0))</f>
        <v/>
      </c>
      <c r="J191" s="27">
        <f>H191*I191</f>
        <v/>
      </c>
      <c r="K191" s="26">
        <f>INDEX(Inventory!$C$2:$C$9,MATCH(D191,Inventory!$A$2:$A$9,0))</f>
        <v/>
      </c>
      <c r="L191" s="27">
        <f>J191-H191*K191</f>
        <v/>
      </c>
    </row>
    <row r="192">
      <c r="A192" s="21" t="n">
        <v>46322</v>
      </c>
      <c r="B192" t="inlineStr">
        <is>
          <t>SO-1191</t>
        </is>
      </c>
      <c r="C192">
        <f>TEXT(A192,"mmm yyyy")</f>
        <v/>
      </c>
      <c r="D192" t="inlineStr">
        <is>
          <t>BT Speaker</t>
        </is>
      </c>
      <c r="E192">
        <f>INDEX(Inventory!$B$2:$B$9,MATCH(D192,Inventory!$A$2:$A$9,0))</f>
        <v/>
      </c>
      <c r="F192" t="inlineStr">
        <is>
          <t>Europe</t>
        </is>
      </c>
      <c r="G192" t="inlineStr">
        <is>
          <t>Lucas Meyer</t>
        </is>
      </c>
      <c r="H192" t="n">
        <v>7</v>
      </c>
      <c r="I192" s="22">
        <f>INDEX(Inventory!$D$2:$D$9,MATCH(D192,Inventory!$A$2:$A$9,0))</f>
        <v/>
      </c>
      <c r="J192" s="23">
        <f>H192*I192</f>
        <v/>
      </c>
      <c r="K192" s="22">
        <f>INDEX(Inventory!$C$2:$C$9,MATCH(D192,Inventory!$A$2:$A$9,0))</f>
        <v/>
      </c>
      <c r="L192" s="23">
        <f>J192-H192*K192</f>
        <v/>
      </c>
    </row>
    <row r="193">
      <c r="A193" s="24" t="n">
        <v>46322</v>
      </c>
      <c r="B193" s="25" t="inlineStr">
        <is>
          <t>SO-1192</t>
        </is>
      </c>
      <c r="C193" s="25">
        <f>TEXT(A193,"mmm yyyy")</f>
        <v/>
      </c>
      <c r="D193" s="25" t="inlineStr">
        <is>
          <t>27in Monitor</t>
        </is>
      </c>
      <c r="E193" s="25">
        <f>INDEX(Inventory!$B$2:$B$9,MATCH(D193,Inventory!$A$2:$A$9,0))</f>
        <v/>
      </c>
      <c r="F193" s="25" t="inlineStr">
        <is>
          <t>Europe</t>
        </is>
      </c>
      <c r="G193" s="25" t="inlineStr">
        <is>
          <t>Mei Tanaka</t>
        </is>
      </c>
      <c r="H193" s="25" t="n">
        <v>1</v>
      </c>
      <c r="I193" s="26">
        <f>INDEX(Inventory!$D$2:$D$9,MATCH(D193,Inventory!$A$2:$A$9,0))</f>
        <v/>
      </c>
      <c r="J193" s="27">
        <f>H193*I193</f>
        <v/>
      </c>
      <c r="K193" s="26">
        <f>INDEX(Inventory!$C$2:$C$9,MATCH(D193,Inventory!$A$2:$A$9,0))</f>
        <v/>
      </c>
      <c r="L193" s="27">
        <f>J193-H193*K193</f>
        <v/>
      </c>
    </row>
    <row r="194">
      <c r="A194" s="21" t="n">
        <v>46323</v>
      </c>
      <c r="B194" t="inlineStr">
        <is>
          <t>SO-1193</t>
        </is>
      </c>
      <c r="C194">
        <f>TEXT(A194,"mmm yyyy")</f>
        <v/>
      </c>
      <c r="D194" t="inlineStr">
        <is>
          <t>Laptop Stand</t>
        </is>
      </c>
      <c r="E194">
        <f>INDEX(Inventory!$B$2:$B$9,MATCH(D194,Inventory!$A$2:$A$9,0))</f>
        <v/>
      </c>
      <c r="F194" t="inlineStr">
        <is>
          <t>Europe</t>
        </is>
      </c>
      <c r="G194" t="inlineStr">
        <is>
          <t>Omar Haddad</t>
        </is>
      </c>
      <c r="H194" t="n">
        <v>6</v>
      </c>
      <c r="I194" s="22">
        <f>INDEX(Inventory!$D$2:$D$9,MATCH(D194,Inventory!$A$2:$A$9,0))</f>
        <v/>
      </c>
      <c r="J194" s="23">
        <f>H194*I194</f>
        <v/>
      </c>
      <c r="K194" s="22">
        <f>INDEX(Inventory!$C$2:$C$9,MATCH(D194,Inventory!$A$2:$A$9,0))</f>
        <v/>
      </c>
      <c r="L194" s="23">
        <f>J194-H194*K194</f>
        <v/>
      </c>
    </row>
    <row r="195">
      <c r="A195" s="24" t="n">
        <v>46323</v>
      </c>
      <c r="B195" s="25" t="inlineStr">
        <is>
          <t>SO-1194</t>
        </is>
      </c>
      <c r="C195" s="25">
        <f>TEXT(A195,"mmm yyyy")</f>
        <v/>
      </c>
      <c r="D195" s="25" t="inlineStr">
        <is>
          <t>Mech. Keyboard</t>
        </is>
      </c>
      <c r="E195" s="25">
        <f>INDEX(Inventory!$B$2:$B$9,MATCH(D195,Inventory!$A$2:$A$9,0))</f>
        <v/>
      </c>
      <c r="F195" s="25" t="inlineStr">
        <is>
          <t>Europe</t>
        </is>
      </c>
      <c r="G195" s="25" t="inlineStr">
        <is>
          <t>Daniel Okafor</t>
        </is>
      </c>
      <c r="H195" s="25" t="n">
        <v>4</v>
      </c>
      <c r="I195" s="26">
        <f>INDEX(Inventory!$D$2:$D$9,MATCH(D195,Inventory!$A$2:$A$9,0))</f>
        <v/>
      </c>
      <c r="J195" s="27">
        <f>H195*I195</f>
        <v/>
      </c>
      <c r="K195" s="26">
        <f>INDEX(Inventory!$C$2:$C$9,MATCH(D195,Inventory!$A$2:$A$9,0))</f>
        <v/>
      </c>
      <c r="L195" s="27">
        <f>J195-H195*K195</f>
        <v/>
      </c>
    </row>
    <row r="196">
      <c r="A196" s="21" t="n">
        <v>46323</v>
      </c>
      <c r="B196" t="inlineStr">
        <is>
          <t>SO-1195</t>
        </is>
      </c>
      <c r="C196">
        <f>TEXT(A196,"mmm yyyy")</f>
        <v/>
      </c>
      <c r="D196" t="inlineStr">
        <is>
          <t>Webcam HD</t>
        </is>
      </c>
      <c r="E196">
        <f>INDEX(Inventory!$B$2:$B$9,MATCH(D196,Inventory!$A$2:$A$9,0))</f>
        <v/>
      </c>
      <c r="F196" t="inlineStr">
        <is>
          <t>Europe</t>
        </is>
      </c>
      <c r="G196" t="inlineStr">
        <is>
          <t>Priya Nair</t>
        </is>
      </c>
      <c r="H196" t="n">
        <v>3</v>
      </c>
      <c r="I196" s="22">
        <f>INDEX(Inventory!$D$2:$D$9,MATCH(D196,Inventory!$A$2:$A$9,0))</f>
        <v/>
      </c>
      <c r="J196" s="23">
        <f>H196*I196</f>
        <v/>
      </c>
      <c r="K196" s="22">
        <f>INDEX(Inventory!$C$2:$C$9,MATCH(D196,Inventory!$A$2:$A$9,0))</f>
        <v/>
      </c>
      <c r="L196" s="23">
        <f>J196-H196*K196</f>
        <v/>
      </c>
    </row>
    <row r="197">
      <c r="A197" s="24" t="n">
        <v>46323</v>
      </c>
      <c r="B197" s="25" t="inlineStr">
        <is>
          <t>SO-1196</t>
        </is>
      </c>
      <c r="C197" s="25">
        <f>TEXT(A197,"mmm yyyy")</f>
        <v/>
      </c>
      <c r="D197" s="25" t="inlineStr">
        <is>
          <t>Mech. Keyboard</t>
        </is>
      </c>
      <c r="E197" s="25">
        <f>INDEX(Inventory!$B$2:$B$9,MATCH(D197,Inventory!$A$2:$A$9,0))</f>
        <v/>
      </c>
      <c r="F197" s="25" t="inlineStr">
        <is>
          <t>Europe</t>
        </is>
      </c>
      <c r="G197" s="25" t="inlineStr">
        <is>
          <t>Sarah Collins</t>
        </is>
      </c>
      <c r="H197" s="25" t="n">
        <v>4</v>
      </c>
      <c r="I197" s="26">
        <f>INDEX(Inventory!$D$2:$D$9,MATCH(D197,Inventory!$A$2:$A$9,0))</f>
        <v/>
      </c>
      <c r="J197" s="27">
        <f>H197*I197</f>
        <v/>
      </c>
      <c r="K197" s="26">
        <f>INDEX(Inventory!$C$2:$C$9,MATCH(D197,Inventory!$A$2:$A$9,0))</f>
        <v/>
      </c>
      <c r="L197" s="27">
        <f>J197-H197*K197</f>
        <v/>
      </c>
    </row>
    <row r="198">
      <c r="A198" s="21" t="n">
        <v>46323</v>
      </c>
      <c r="B198" t="inlineStr">
        <is>
          <t>SO-1197</t>
        </is>
      </c>
      <c r="C198">
        <f>TEXT(A198,"mmm yyyy")</f>
        <v/>
      </c>
      <c r="D198" t="inlineStr">
        <is>
          <t>BT Speaker</t>
        </is>
      </c>
      <c r="E198">
        <f>INDEX(Inventory!$B$2:$B$9,MATCH(D198,Inventory!$A$2:$A$9,0))</f>
        <v/>
      </c>
      <c r="F198" t="inlineStr">
        <is>
          <t>Americas</t>
        </is>
      </c>
      <c r="G198" t="inlineStr">
        <is>
          <t>Lucas Meyer</t>
        </is>
      </c>
      <c r="H198" t="n">
        <v>6</v>
      </c>
      <c r="I198" s="22">
        <f>INDEX(Inventory!$D$2:$D$9,MATCH(D198,Inventory!$A$2:$A$9,0))</f>
        <v/>
      </c>
      <c r="J198" s="23">
        <f>H198*I198</f>
        <v/>
      </c>
      <c r="K198" s="22">
        <f>INDEX(Inventory!$C$2:$C$9,MATCH(D198,Inventory!$A$2:$A$9,0))</f>
        <v/>
      </c>
      <c r="L198" s="23">
        <f>J198-H198*K198</f>
        <v/>
      </c>
    </row>
    <row r="199">
      <c r="A199" s="24" t="n">
        <v>46324</v>
      </c>
      <c r="B199" s="25" t="inlineStr">
        <is>
          <t>SO-1198</t>
        </is>
      </c>
      <c r="C199" s="25">
        <f>TEXT(A199,"mmm yyyy")</f>
        <v/>
      </c>
      <c r="D199" s="25" t="inlineStr">
        <is>
          <t>Wireless Mouse</t>
        </is>
      </c>
      <c r="E199" s="25">
        <f>INDEX(Inventory!$B$2:$B$9,MATCH(D199,Inventory!$A$2:$A$9,0))</f>
        <v/>
      </c>
      <c r="F199" s="25" t="inlineStr">
        <is>
          <t>Asia Pacific</t>
        </is>
      </c>
      <c r="G199" s="25" t="inlineStr">
        <is>
          <t>Daniel Okafor</t>
        </is>
      </c>
      <c r="H199" s="25" t="n">
        <v>12</v>
      </c>
      <c r="I199" s="26">
        <f>INDEX(Inventory!$D$2:$D$9,MATCH(D199,Inventory!$A$2:$A$9,0))</f>
        <v/>
      </c>
      <c r="J199" s="27">
        <f>H199*I199</f>
        <v/>
      </c>
      <c r="K199" s="26">
        <f>INDEX(Inventory!$C$2:$C$9,MATCH(D199,Inventory!$A$2:$A$9,0))</f>
        <v/>
      </c>
      <c r="L199" s="27">
        <f>J199-H199*K199</f>
        <v/>
      </c>
    </row>
    <row r="200">
      <c r="A200" s="21" t="n">
        <v>46325</v>
      </c>
      <c r="B200" t="inlineStr">
        <is>
          <t>SO-1199</t>
        </is>
      </c>
      <c r="C200">
        <f>TEXT(A200,"mmm yyyy")</f>
        <v/>
      </c>
      <c r="D200" t="inlineStr">
        <is>
          <t>BT Speaker</t>
        </is>
      </c>
      <c r="E200">
        <f>INDEX(Inventory!$B$2:$B$9,MATCH(D200,Inventory!$A$2:$A$9,0))</f>
        <v/>
      </c>
      <c r="F200" t="inlineStr">
        <is>
          <t>Middle East</t>
        </is>
      </c>
      <c r="G200" t="inlineStr">
        <is>
          <t>Lucas Meyer</t>
        </is>
      </c>
      <c r="H200" t="n">
        <v>2</v>
      </c>
      <c r="I200" s="22">
        <f>INDEX(Inventory!$D$2:$D$9,MATCH(D200,Inventory!$A$2:$A$9,0))</f>
        <v/>
      </c>
      <c r="J200" s="23">
        <f>H200*I200</f>
        <v/>
      </c>
      <c r="K200" s="22">
        <f>INDEX(Inventory!$C$2:$C$9,MATCH(D200,Inventory!$A$2:$A$9,0))</f>
        <v/>
      </c>
      <c r="L200" s="23">
        <f>J200-H200*K200</f>
        <v/>
      </c>
    </row>
    <row r="201">
      <c r="A201" s="24" t="n">
        <v>46326</v>
      </c>
      <c r="B201" s="25" t="inlineStr">
        <is>
          <t>SO-1200</t>
        </is>
      </c>
      <c r="C201" s="25">
        <f>TEXT(A201,"mmm yyyy")</f>
        <v/>
      </c>
      <c r="D201" s="25" t="inlineStr">
        <is>
          <t>Wireless Mouse</t>
        </is>
      </c>
      <c r="E201" s="25">
        <f>INDEX(Inventory!$B$2:$B$9,MATCH(D201,Inventory!$A$2:$A$9,0))</f>
        <v/>
      </c>
      <c r="F201" s="25" t="inlineStr">
        <is>
          <t>Americas</t>
        </is>
      </c>
      <c r="G201" s="25" t="inlineStr">
        <is>
          <t>Priya Nair</t>
        </is>
      </c>
      <c r="H201" s="25" t="n">
        <v>7</v>
      </c>
      <c r="I201" s="26">
        <f>INDEX(Inventory!$D$2:$D$9,MATCH(D201,Inventory!$A$2:$A$9,0))</f>
        <v/>
      </c>
      <c r="J201" s="27">
        <f>H201*I201</f>
        <v/>
      </c>
      <c r="K201" s="26">
        <f>INDEX(Inventory!$C$2:$C$9,MATCH(D201,Inventory!$A$2:$A$9,0))</f>
        <v/>
      </c>
      <c r="L201" s="27">
        <f>J201-H201*K201</f>
        <v/>
      </c>
    </row>
  </sheetData>
  <autoFilter ref="A1:L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534F"/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1" customWidth="1" min="4" max="4"/>
    <col width="14" customWidth="1" min="5" max="5"/>
    <col width="14" customWidth="1" min="6" max="6"/>
    <col width="16" customWidth="1" min="7" max="7"/>
    <col width="14" customWidth="1" min="8" max="8"/>
    <col width="12" customWidth="1" min="9" max="9"/>
    <col width="14" customWidth="1" min="10" max="10"/>
    <col width="18" customWidth="1" min="11" max="11"/>
  </cols>
  <sheetData>
    <row r="1" ht="32" customHeight="1">
      <c r="A1" s="16" t="inlineStr">
        <is>
          <t>Product</t>
        </is>
      </c>
      <c r="B1" s="16" t="inlineStr">
        <is>
          <t>Category</t>
        </is>
      </c>
      <c r="C1" s="16" t="inlineStr">
        <is>
          <t>Unit Cost</t>
        </is>
      </c>
      <c r="D1" s="16" t="inlineStr">
        <is>
          <t>Unit Price</t>
        </is>
      </c>
      <c r="E1" s="16" t="inlineStr">
        <is>
          <t>Stock on Hand</t>
        </is>
      </c>
      <c r="F1" s="16" t="inlineStr">
        <is>
          <t>Reorder Point</t>
        </is>
      </c>
      <c r="G1" s="16" t="inlineStr">
        <is>
          <t>Units Sold (3 mo)</t>
        </is>
      </c>
      <c r="H1" s="16" t="inlineStr">
        <is>
          <t>Avg Daily Sales</t>
        </is>
      </c>
      <c r="I1" s="16" t="inlineStr">
        <is>
          <t>Status</t>
        </is>
      </c>
      <c r="J1" s="16" t="inlineStr">
        <is>
          <t>Days of Cover</t>
        </is>
      </c>
      <c r="K1" s="16" t="inlineStr">
        <is>
          <t>Suggested Order Qty</t>
        </is>
      </c>
    </row>
    <row r="2">
      <c r="A2" s="17" t="inlineStr">
        <is>
          <t>Wireless Mouse</t>
        </is>
      </c>
      <c r="B2" s="17" t="inlineStr">
        <is>
          <t>Accessories</t>
        </is>
      </c>
      <c r="C2" s="28" t="n">
        <v>11</v>
      </c>
      <c r="D2" s="28" t="n">
        <v>25</v>
      </c>
      <c r="E2" s="29" t="n">
        <v>142</v>
      </c>
      <c r="F2" s="29" t="n">
        <v>60</v>
      </c>
      <c r="G2" s="19">
        <f>SUMIFS(Data!$H$2:$H$201,Data!$D$2:$D$201,A2)</f>
        <v/>
      </c>
      <c r="H2" s="30">
        <f>G2/92</f>
        <v/>
      </c>
      <c r="I2" s="19">
        <f>IF(E2&lt;=F2,"REORDER",IF(E2&lt;=F2*1.5,"LOW","OK"))</f>
        <v/>
      </c>
      <c r="J2" s="31">
        <f>IFERROR(E2/H2,"-")</f>
        <v/>
      </c>
      <c r="K2" s="19">
        <f>IF(I2="OK",0,MAX(0,F2*3-E2))</f>
        <v/>
      </c>
    </row>
    <row r="3">
      <c r="A3" s="17" t="inlineStr">
        <is>
          <t>Mech. Keyboard</t>
        </is>
      </c>
      <c r="B3" s="17" t="inlineStr">
        <is>
          <t>Accessories</t>
        </is>
      </c>
      <c r="C3" s="28" t="n">
        <v>46</v>
      </c>
      <c r="D3" s="28" t="n">
        <v>89</v>
      </c>
      <c r="E3" s="29" t="n">
        <v>38</v>
      </c>
      <c r="F3" s="29" t="n">
        <v>40</v>
      </c>
      <c r="G3" s="19">
        <f>SUMIFS(Data!$H$2:$H$201,Data!$D$2:$D$201,A3)</f>
        <v/>
      </c>
      <c r="H3" s="30">
        <f>G3/92</f>
        <v/>
      </c>
      <c r="I3" s="19">
        <f>IF(E3&lt;=F3,"REORDER",IF(E3&lt;=F3*1.5,"LOW","OK"))</f>
        <v/>
      </c>
      <c r="J3" s="31">
        <f>IFERROR(E3/H3,"-")</f>
        <v/>
      </c>
      <c r="K3" s="19">
        <f>IF(I3="OK",0,MAX(0,F3*3-E3))</f>
        <v/>
      </c>
    </row>
    <row r="4">
      <c r="A4" s="17" t="inlineStr">
        <is>
          <t>USB-C Hub</t>
        </is>
      </c>
      <c r="B4" s="17" t="inlineStr">
        <is>
          <t>Accessories</t>
        </is>
      </c>
      <c r="C4" s="28" t="n">
        <v>17</v>
      </c>
      <c r="D4" s="28" t="n">
        <v>39</v>
      </c>
      <c r="E4" s="29" t="n">
        <v>21</v>
      </c>
      <c r="F4" s="29" t="n">
        <v>50</v>
      </c>
      <c r="G4" s="19">
        <f>SUMIFS(Data!$H$2:$H$201,Data!$D$2:$D$201,A4)</f>
        <v/>
      </c>
      <c r="H4" s="30">
        <f>G4/92</f>
        <v/>
      </c>
      <c r="I4" s="19">
        <f>IF(E4&lt;=F4,"REORDER",IF(E4&lt;=F4*1.5,"LOW","OK"))</f>
        <v/>
      </c>
      <c r="J4" s="31">
        <f>IFERROR(E4/H4,"-")</f>
        <v/>
      </c>
      <c r="K4" s="19">
        <f>IF(I4="OK",0,MAX(0,F4*3-E4))</f>
        <v/>
      </c>
    </row>
    <row r="5">
      <c r="A5" s="17" t="inlineStr">
        <is>
          <t>27in Monitor</t>
        </is>
      </c>
      <c r="B5" s="17" t="inlineStr">
        <is>
          <t>Displays</t>
        </is>
      </c>
      <c r="C5" s="28" t="n">
        <v>150</v>
      </c>
      <c r="D5" s="28" t="n">
        <v>229</v>
      </c>
      <c r="E5" s="29" t="n">
        <v>17</v>
      </c>
      <c r="F5" s="29" t="n">
        <v>15</v>
      </c>
      <c r="G5" s="19">
        <f>SUMIFS(Data!$H$2:$H$201,Data!$D$2:$D$201,A5)</f>
        <v/>
      </c>
      <c r="H5" s="30">
        <f>G5/92</f>
        <v/>
      </c>
      <c r="I5" s="19">
        <f>IF(E5&lt;=F5,"REORDER",IF(E5&lt;=F5*1.5,"LOW","OK"))</f>
        <v/>
      </c>
      <c r="J5" s="31">
        <f>IFERROR(E5/H5,"-")</f>
        <v/>
      </c>
      <c r="K5" s="19">
        <f>IF(I5="OK",0,MAX(0,F5*3-E5))</f>
        <v/>
      </c>
    </row>
    <row r="6">
      <c r="A6" s="17" t="inlineStr">
        <is>
          <t>Webcam HD</t>
        </is>
      </c>
      <c r="B6" s="17" t="inlineStr">
        <is>
          <t>Video</t>
        </is>
      </c>
      <c r="C6" s="28" t="n">
        <v>28</v>
      </c>
      <c r="D6" s="28" t="n">
        <v>59</v>
      </c>
      <c r="E6" s="29" t="n">
        <v>64</v>
      </c>
      <c r="F6" s="29" t="n">
        <v>35</v>
      </c>
      <c r="G6" s="19">
        <f>SUMIFS(Data!$H$2:$H$201,Data!$D$2:$D$201,A6)</f>
        <v/>
      </c>
      <c r="H6" s="30">
        <f>G6/92</f>
        <v/>
      </c>
      <c r="I6" s="19">
        <f>IF(E6&lt;=F6,"REORDER",IF(E6&lt;=F6*1.5,"LOW","OK"))</f>
        <v/>
      </c>
      <c r="J6" s="31">
        <f>IFERROR(E6/H6,"-")</f>
        <v/>
      </c>
      <c r="K6" s="19">
        <f>IF(I6="OK",0,MAX(0,F6*3-E6))</f>
        <v/>
      </c>
    </row>
    <row r="7">
      <c r="A7" s="17" t="inlineStr">
        <is>
          <t>Laptop Stand</t>
        </is>
      </c>
      <c r="B7" s="17" t="inlineStr">
        <is>
          <t>Accessories</t>
        </is>
      </c>
      <c r="C7" s="28" t="n">
        <v>14</v>
      </c>
      <c r="D7" s="28" t="n">
        <v>35</v>
      </c>
      <c r="E7" s="29" t="n">
        <v>96</v>
      </c>
      <c r="F7" s="29" t="n">
        <v>40</v>
      </c>
      <c r="G7" s="19">
        <f>SUMIFS(Data!$H$2:$H$201,Data!$D$2:$D$201,A7)</f>
        <v/>
      </c>
      <c r="H7" s="30">
        <f>G7/92</f>
        <v/>
      </c>
      <c r="I7" s="19">
        <f>IF(E7&lt;=F7,"REORDER",IF(E7&lt;=F7*1.5,"LOW","OK"))</f>
        <v/>
      </c>
      <c r="J7" s="31">
        <f>IFERROR(E7/H7,"-")</f>
        <v/>
      </c>
      <c r="K7" s="19">
        <f>IF(I7="OK",0,MAX(0,F7*3-E7))</f>
        <v/>
      </c>
    </row>
    <row r="8">
      <c r="A8" s="17" t="inlineStr">
        <is>
          <t>ANC Headset</t>
        </is>
      </c>
      <c r="B8" s="17" t="inlineStr">
        <is>
          <t>Audio</t>
        </is>
      </c>
      <c r="C8" s="28" t="n">
        <v>68</v>
      </c>
      <c r="D8" s="28" t="n">
        <v>129</v>
      </c>
      <c r="E8" s="29" t="n">
        <v>12</v>
      </c>
      <c r="F8" s="29" t="n">
        <v>20</v>
      </c>
      <c r="G8" s="19">
        <f>SUMIFS(Data!$H$2:$H$201,Data!$D$2:$D$201,A8)</f>
        <v/>
      </c>
      <c r="H8" s="30">
        <f>G8/92</f>
        <v/>
      </c>
      <c r="I8" s="19">
        <f>IF(E8&lt;=F8,"REORDER",IF(E8&lt;=F8*1.5,"LOW","OK"))</f>
        <v/>
      </c>
      <c r="J8" s="31">
        <f>IFERROR(E8/H8,"-")</f>
        <v/>
      </c>
      <c r="K8" s="19">
        <f>IF(I8="OK",0,MAX(0,F8*3-E8))</f>
        <v/>
      </c>
    </row>
    <row r="9">
      <c r="A9" s="17" t="inlineStr">
        <is>
          <t>BT Speaker</t>
        </is>
      </c>
      <c r="B9" s="17" t="inlineStr">
        <is>
          <t>Audio</t>
        </is>
      </c>
      <c r="C9" s="28" t="n">
        <v>38</v>
      </c>
      <c r="D9" s="28" t="n">
        <v>79</v>
      </c>
      <c r="E9" s="29" t="n">
        <v>55</v>
      </c>
      <c r="F9" s="29" t="n">
        <v>30</v>
      </c>
      <c r="G9" s="19">
        <f>SUMIFS(Data!$H$2:$H$201,Data!$D$2:$D$201,A9)</f>
        <v/>
      </c>
      <c r="H9" s="30">
        <f>G9/92</f>
        <v/>
      </c>
      <c r="I9" s="19">
        <f>IF(E9&lt;=F9,"REORDER",IF(E9&lt;=F9*1.5,"LOW","OK"))</f>
        <v/>
      </c>
      <c r="J9" s="31">
        <f>IFERROR(E9/H9,"-")</f>
        <v/>
      </c>
      <c r="K9" s="19">
        <f>IF(I9="OK",0,MAX(0,F9*3-E9))</f>
        <v/>
      </c>
    </row>
    <row r="11">
      <c r="A11" s="2" t="inlineStr">
        <is>
          <t>Rules: REORDER when stock &lt;= reorder point; LOW when stock &lt;= 1.5x reorder point. Blue values are inputs you can edit; everything else is formula-driven.</t>
        </is>
      </c>
    </row>
    <row r="12">
      <c r="A12" s="2" t="inlineStr">
        <is>
          <t>Sample project / Demo - fictional data.</t>
        </is>
      </c>
    </row>
  </sheetData>
  <conditionalFormatting sqref="I2:I9">
    <cfRule type="cellIs" priority="1" operator="equal" dxfId="0">
      <formula>"REORDER"</formula>
    </cfRule>
    <cfRule type="cellIs" priority="2" operator="equal" dxfId="1">
      <formula>"LOW"</formula>
    </cfRule>
    <cfRule type="cellIs" priority="3" operator="equal" dxfId="2">
      <formula>"OK"</formula>
    </cfRule>
  </conditionalFormatting>
  <conditionalFormatting sqref="E2:E9">
    <cfRule type="expression" priority="4" dxfId="0">
      <formula>$E2&lt;=$F2</formula>
    </cfRule>
  </conditionalFormatting>
  <conditionalFormatting sqref="A2:A9">
    <cfRule type="expression" priority="5" dxfId="3">
      <formula>$I2="REORDER"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2026-11-01T05:12:51Z</dcterms:created>
  <dcterms:modified xsi:type="dcterms:W3CDTF">2026-11-01T05:12:51Z</dcterms:modified>
</cp:coreProperties>
</file>